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3" yWindow="65264" windowWidth="20212" windowHeight="11481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1,2'!$A$1:$Q$28</definedName>
    <definedName name="_xlnm.Print_Area" localSheetId="5">'CUADRO 1,3'!$A$1:$Q$26</definedName>
    <definedName name="_xlnm.Print_Area" localSheetId="6">'CUADRO 1,4'!$A$1:$Y$43</definedName>
    <definedName name="_xlnm.Print_Area" localSheetId="7">'CUADRO 1,5'!$A$3:$Y$42</definedName>
    <definedName name="_xlnm.Print_Area" localSheetId="9">'CUADRO 1,7'!$A$1:$Q$48</definedName>
    <definedName name="_xlnm.Print_Area" localSheetId="16">'CUADRO 1.10'!$A$1:$Z$67</definedName>
    <definedName name="_xlnm.Print_Area" localSheetId="17">'CUADRO 1.11'!$A$3:$Z$60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1.1A'!$A$1:$O$35</definedName>
    <definedName name="_xlnm.Print_Area" localSheetId="3">'CUADRO 1.1B'!$A$1:$O$35</definedName>
    <definedName name="_xlnm.Print_Area" localSheetId="8">'CUADRO 1.6'!$A$1:$R$60</definedName>
    <definedName name="_xlnm.Print_Area" localSheetId="10">'CUADRO 1.8'!$A$1:$Y$92</definedName>
    <definedName name="_xlnm.Print_Area" localSheetId="11">'CUADRO 1.8 B'!$A$3:$Y$49</definedName>
    <definedName name="_xlnm.Print_Area" localSheetId="12">'CUADRO 1.8 C'!$A$1:$Z$71</definedName>
    <definedName name="_xlnm.Print_Area" localSheetId="13">'CUADRO 1.9'!$A$1:$Y$61</definedName>
    <definedName name="_xlnm.Print_Area" localSheetId="14">'CUADRO 1.9 B'!$A$1:$Y$51</definedName>
    <definedName name="_xlnm.Print_Area" localSheetId="15">'CUADRO 1.9 C'!$A$1:$Z$81</definedName>
    <definedName name="_xlnm.Print_Area" localSheetId="0">'INDICE'!$A$1:$D$32</definedName>
    <definedName name="PAX_NACIONAL" localSheetId="5">'CUADRO 1,3'!$A$6:$N$23</definedName>
    <definedName name="PAX_NACIONAL" localSheetId="6">'CUADRO 1,4'!$A$6:$T$41</definedName>
    <definedName name="PAX_NACIONAL" localSheetId="7">'CUADRO 1,5'!$A$6:$T$40</definedName>
    <definedName name="PAX_NACIONAL" localSheetId="9">'CUADRO 1,7'!$A$6:$N$46</definedName>
    <definedName name="PAX_NACIONAL" localSheetId="16">'CUADRO 1.10'!$A$6:$U$63</definedName>
    <definedName name="PAX_NACIONAL" localSheetId="17">'CUADRO 1.11'!$A$6:$U$58</definedName>
    <definedName name="PAX_NACIONAL" localSheetId="18">'CUADRO 1.12'!$A$7:$U$21</definedName>
    <definedName name="PAX_NACIONAL" localSheetId="19">'CUADRO 1.13'!$A$6:$U$14</definedName>
    <definedName name="PAX_NACIONAL" localSheetId="8">'CUADRO 1.6'!$A$6:$N$58</definedName>
    <definedName name="PAX_NACIONAL" localSheetId="10">'CUADRO 1.8'!$A$6:$T$88</definedName>
    <definedName name="PAX_NACIONAL" localSheetId="11">'CUADRO 1.8 B'!$A$6:$T$46</definedName>
    <definedName name="PAX_NACIONAL" localSheetId="12">'CUADRO 1.8 C'!$A$6:$T$68</definedName>
    <definedName name="PAX_NACIONAL" localSheetId="13">'CUADRO 1.9'!$A$6:$T$57</definedName>
    <definedName name="PAX_NACIONAL" localSheetId="14">'CUADRO 1.9 B'!$A$6:$T$46</definedName>
    <definedName name="PAX_NACIONAL" localSheetId="15">'CUADRO 1.9 C'!$A$6:$T$76</definedName>
    <definedName name="PAX_NACIONAL">'CUADRO 1,2'!$A$6:$N$25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<sst xmlns="http://schemas.openxmlformats.org/spreadsheetml/2006/main" count="1585" uniqueCount="481">
  <si>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</si>
  <si>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</si>
  <si>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</si>
  <si>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</si>
  <si>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</si>
  <si>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</si>
  <si>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</si>
  <si>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</si>
  <si>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</si>
  <si>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</si>
  <si>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</si>
  <si>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</si>
  <si>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</si>
  <si>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</si>
  <si>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</si>
  <si>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</si>
  <si>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</si>
  <si>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</si>
  <si>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</si>
  <si>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</si>
  <si>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</si>
  <si>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</si>
  <si>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</si>
  <si>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</si>
  <si>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</si>
  <si>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</si>
  <si>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</si>
  <si>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</si>
  <si>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</si>
  <si>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</si>
  <si>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</si>
  <si>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</si>
  <si>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</si>
  <si>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</si>
  <si>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</si>
  <si>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</si>
  <si>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</si>
  <si>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</si>
  <si>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</si>
  <si>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</si>
  <si>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</si>
  <si>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</si>
  <si>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</si>
  <si>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</si>
  <si>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</si>
  <si>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</si>
  <si>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</si>
  <si>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</si>
  <si>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</si>
  <si>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</si>
  <si>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</si>
  <si>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</si>
  <si>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</si>
  <si>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</si>
  <si>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</si>
  <si>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</si>
  <si>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</si>
  <si>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</si>
  <si>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</si>
  <si>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</si>
  <si>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</si>
  <si>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</si>
  <si>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</si>
  <si>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</si>
  <si>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</si>
  <si>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</si>
  <si>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</si>
  <si>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</si>
  <si>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</si>
  <si>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</si>
  <si>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</si>
  <si>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</si>
  <si>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</si>
  <si>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</si>
  <si>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</si>
  <si>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</si>
  <si>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</si>
  <si>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</si>
  <si>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</si>
  <si>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</si>
  <si>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</si>
  <si>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</si>
  <si>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</si>
  <si>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</si>
  <si>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</si>
  <si>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</si>
  <si>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</si>
  <si>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</si>
  <si>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</si>
  <si>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</si>
  <si>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</si>
  <si>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</si>
  <si>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</si>
  <si>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</si>
  <si>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</si>
  <si>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</si>
  <si>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</si>
  <si>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</si>
  <si>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</si>
  <si>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</si>
  <si>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</si>
  <si>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</si>
  <si>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</si>
  <si>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</si>
  <si>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</si>
  <si>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</si>
  <si>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</si>
  <si>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</si>
  <si>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</si>
  <si>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</si>
  <si>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</si>
  <si>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</si>
  <si>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</si>
  <si>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</si>
  <si>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</si>
  <si>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</si>
  <si>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</si>
  <si>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</si>
  <si>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</si>
  <si>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</si>
  <si>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</si>
  <si>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</si>
  <si>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</si>
  <si>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</si>
  <si>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</si>
  <si>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</si>
  <si>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</si>
  <si>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</si>
  <si>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</si>
  <si>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</si>
  <si>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</si>
  <si>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</si>
  <si>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</si>
  <si>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</si>
  <si>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</si>
  <si>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</si>
  <si>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</si>
  <si>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</si>
  <si>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</si>
  <si>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</si>
  <si>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</si>
  <si>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</si>
  <si>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</si>
  <si>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Información provisional.</t>
  </si>
  <si>
    <t>Información provisional. *: Variación superior a 500%   **: Antes Aires.</t>
  </si>
  <si>
    <t xml:space="preserve">Información provisional.  </t>
  </si>
  <si>
    <t xml:space="preserve">Información provisional. *: Variación superior a 500%   . </t>
  </si>
  <si>
    <t>Fuente: Empresas Aéreas, Archivos Origen-Destino, Tráfico de Vuelos Charter, Tráfico de Aerotaixs.</t>
  </si>
  <si>
    <t>Ene- Feb 2014</t>
  </si>
  <si>
    <t>Febrero 2014</t>
  </si>
  <si>
    <t>Enero - Febrero 2014</t>
  </si>
  <si>
    <t>Avianca</t>
  </si>
  <si>
    <t>Lan Colombia</t>
  </si>
  <si>
    <t>Fast Colombia</t>
  </si>
  <si>
    <t>Copa Airlines Colombia</t>
  </si>
  <si>
    <t>Satena</t>
  </si>
  <si>
    <t>Easy Fly</t>
  </si>
  <si>
    <t>Aer. Antioquia</t>
  </si>
  <si>
    <t>Searca</t>
  </si>
  <si>
    <t>Helicol</t>
  </si>
  <si>
    <t>Sarpa</t>
  </si>
  <si>
    <t>Otras</t>
  </si>
  <si>
    <t>Aerosucre</t>
  </si>
  <si>
    <t>LAS</t>
  </si>
  <si>
    <t>Tampa</t>
  </si>
  <si>
    <t>Air Colombia</t>
  </si>
  <si>
    <t>Selva</t>
  </si>
  <si>
    <t>Aliansa</t>
  </si>
  <si>
    <t>Aer Caribe</t>
  </si>
  <si>
    <t>Linea A. Carguera de Col</t>
  </si>
  <si>
    <t>Arall</t>
  </si>
  <si>
    <t>Ara</t>
  </si>
  <si>
    <t>Aerovanguardia</t>
  </si>
  <si>
    <t>Aerogal</t>
  </si>
  <si>
    <t>American</t>
  </si>
  <si>
    <t>Taca</t>
  </si>
  <si>
    <t>Lan Peru</t>
  </si>
  <si>
    <t>Spirit Airlines</t>
  </si>
  <si>
    <t>Jetblue</t>
  </si>
  <si>
    <t>United Airlines</t>
  </si>
  <si>
    <t>Iberia</t>
  </si>
  <si>
    <t>Taca International Airlines S.A</t>
  </si>
  <si>
    <t>Lufthansa</t>
  </si>
  <si>
    <t>Lacsa</t>
  </si>
  <si>
    <t>Air France</t>
  </si>
  <si>
    <t>Copa</t>
  </si>
  <si>
    <t>Aeromexico</t>
  </si>
  <si>
    <t>Delta</t>
  </si>
  <si>
    <t>Aerol. Argentinas</t>
  </si>
  <si>
    <t>Conviasa</t>
  </si>
  <si>
    <t>Interjet</t>
  </si>
  <si>
    <t>Air Canada</t>
  </si>
  <si>
    <t>Tame</t>
  </si>
  <si>
    <t>Insel Air</t>
  </si>
  <si>
    <t>Cubana</t>
  </si>
  <si>
    <t>Centurion</t>
  </si>
  <si>
    <t>Ups</t>
  </si>
  <si>
    <t>Sky Lease I.</t>
  </si>
  <si>
    <t>Martinair</t>
  </si>
  <si>
    <t>Florida West</t>
  </si>
  <si>
    <t>Absa</t>
  </si>
  <si>
    <t>Vensecar C.A.</t>
  </si>
  <si>
    <t>Cargolux</t>
  </si>
  <si>
    <t>Mas Air</t>
  </si>
  <si>
    <t>Fedex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</si>
  <si>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</si>
  <si>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</si>
  <si>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</si>
  <si>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</si>
  <si>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</si>
  <si>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</si>
  <si>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</si>
  <si>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BOG-ADZ-BOG</t>
  </si>
  <si>
    <t>CTG-MDE-CTG</t>
  </si>
  <si>
    <t>CLO-MDE-CLO</t>
  </si>
  <si>
    <t>BOG-CUC-BOG</t>
  </si>
  <si>
    <t>BOG-MTR-BOG</t>
  </si>
  <si>
    <t>BOG-EYP-BOG</t>
  </si>
  <si>
    <t>BAQ-MDE-BAQ</t>
  </si>
  <si>
    <t>BOG-VUP-BOG</t>
  </si>
  <si>
    <t>ADZ-MDE-ADZ</t>
  </si>
  <si>
    <t>BOG-NVA-BOG</t>
  </si>
  <si>
    <t>BOG-AXM-BOG</t>
  </si>
  <si>
    <t>CLO-CTG-CLO</t>
  </si>
  <si>
    <t>EOH-UIB-EOH</t>
  </si>
  <si>
    <t>APO-EOH-APO</t>
  </si>
  <si>
    <t>BOG-EJA-BOG</t>
  </si>
  <si>
    <t>MDE-SMR-MDE</t>
  </si>
  <si>
    <t>ADZ-CLO-ADZ</t>
  </si>
  <si>
    <t>CTG-PEI-CTG</t>
  </si>
  <si>
    <t>BOG-LET-BOG</t>
  </si>
  <si>
    <t>BOG-PSO-BOG</t>
  </si>
  <si>
    <t>BOG-MZL-BOG</t>
  </si>
  <si>
    <t>CLO-BAQ-CLO</t>
  </si>
  <si>
    <t>CLO-SMR-CLO</t>
  </si>
  <si>
    <t>BOG-EOH-BOG</t>
  </si>
  <si>
    <t>BOG-RCH-BOG</t>
  </si>
  <si>
    <t>EOH-MTR-EOH</t>
  </si>
  <si>
    <t>BOG-IBE-BOG</t>
  </si>
  <si>
    <t>EOH-PEI-EOH</t>
  </si>
  <si>
    <t>ADZ-PVA-ADZ</t>
  </si>
  <si>
    <t>ADZ-CTG-ADZ</t>
  </si>
  <si>
    <t>CUC-BGA-CUC</t>
  </si>
  <si>
    <t>BOG-FLA-BOG</t>
  </si>
  <si>
    <t>BOG-PPN-BOG</t>
  </si>
  <si>
    <t>BOG-UIB-BOG</t>
  </si>
  <si>
    <t>BOG-AUC-BOG</t>
  </si>
  <si>
    <t>ADZ-PEI-ADZ</t>
  </si>
  <si>
    <t>BOG-VVC-BOG</t>
  </si>
  <si>
    <t>CTG-BGA-CTG</t>
  </si>
  <si>
    <t>CAQ-EOH-CAQ</t>
  </si>
  <si>
    <t>CLO-PSO-CLO</t>
  </si>
  <si>
    <t>CLO-TCO-CLO</t>
  </si>
  <si>
    <t>ADZ-BGA-ADZ</t>
  </si>
  <si>
    <t>OTRAS</t>
  </si>
  <si>
    <t>BOG-MIA-BOG</t>
  </si>
  <si>
    <t>BOG-FLL-BOG</t>
  </si>
  <si>
    <t>BOG-IAH-BOG</t>
  </si>
  <si>
    <t>BOG-JFK-BOG</t>
  </si>
  <si>
    <t>MDE-FLL-MDE</t>
  </si>
  <si>
    <t>CLO-MIA-CLO</t>
  </si>
  <si>
    <t>BOG-ORL-BOG</t>
  </si>
  <si>
    <t>MDE-MIA-MDE</t>
  </si>
  <si>
    <t>BAQ-MIA-BAQ</t>
  </si>
  <si>
    <t>BOG-YYZ-BOG</t>
  </si>
  <si>
    <t>BOG-EWR-BOG</t>
  </si>
  <si>
    <t>CTG-MIA-CTG</t>
  </si>
  <si>
    <t>BOG-ATL-BOG</t>
  </si>
  <si>
    <t>CTG-FLL-CTG</t>
  </si>
  <si>
    <t>BOG-IAD-BOG</t>
  </si>
  <si>
    <t>MDE-JFK-MDE</t>
  </si>
  <si>
    <t>AXM-FLL-AXM</t>
  </si>
  <si>
    <t>BOG-DFW-BOG</t>
  </si>
  <si>
    <t>BOG-LAX-BOG</t>
  </si>
  <si>
    <t>PEI-JFK-PEI</t>
  </si>
  <si>
    <t>BAQ-JFK-BAQ</t>
  </si>
  <si>
    <t>BOG-LIM-BOG</t>
  </si>
  <si>
    <t>BOG-UIO-BOG</t>
  </si>
  <si>
    <t>BOG-CCS-BOG</t>
  </si>
  <si>
    <t>BOG-GYE-BOG</t>
  </si>
  <si>
    <t>BOG-BUE-BOG</t>
  </si>
  <si>
    <t>BOG-SCL-BOG</t>
  </si>
  <si>
    <t>BOG-GRU-BOG</t>
  </si>
  <si>
    <t>BOG-SAO-BOG</t>
  </si>
  <si>
    <t>MDE-LIM-MDE</t>
  </si>
  <si>
    <t>MDE-UIO-MDE</t>
  </si>
  <si>
    <t>BOG-RIO-BOG</t>
  </si>
  <si>
    <t>CLO-ESM-CLO</t>
  </si>
  <si>
    <t>CLO-UIO-CLO</t>
  </si>
  <si>
    <t>MDE-CCS-MDE</t>
  </si>
  <si>
    <t>BOG-MAD-BOG</t>
  </si>
  <si>
    <t>BOG-FRA-BOG</t>
  </si>
  <si>
    <t>BOG-CDG-BOG</t>
  </si>
  <si>
    <t>CLO-MAD-CLO</t>
  </si>
  <si>
    <t>BOG-BCN-BOG</t>
  </si>
  <si>
    <t>MDE-MAD-MDE</t>
  </si>
  <si>
    <t>PEI-MAD-PEI</t>
  </si>
  <si>
    <t>CLO-BCN-CLO</t>
  </si>
  <si>
    <t>CTG-MAD-CTG</t>
  </si>
  <si>
    <t>BAQ-MAD-BAQ</t>
  </si>
  <si>
    <t>BOG-PTY-BOG</t>
  </si>
  <si>
    <t>BOG-MEX-BOG</t>
  </si>
  <si>
    <t>MDE-PTY-MDE</t>
  </si>
  <si>
    <t>CLO-PTY-CLO</t>
  </si>
  <si>
    <t>BOG-SJO-BOG</t>
  </si>
  <si>
    <t>CTG-PTY-CTG</t>
  </si>
  <si>
    <t>BAQ-PTY-BAQ</t>
  </si>
  <si>
    <t>ADZ-PTY-ADZ</t>
  </si>
  <si>
    <t>BOG-SDQ-BOG</t>
  </si>
  <si>
    <t>BGA-PTY-BGA</t>
  </si>
  <si>
    <t>BOG-PUJ-BOG</t>
  </si>
  <si>
    <t>BOG-HAV-BOG</t>
  </si>
  <si>
    <t>BOG-AUA-BOG</t>
  </si>
  <si>
    <t>BOG-CUR-BOG</t>
  </si>
  <si>
    <t>MDE-CUR-MDE</t>
  </si>
  <si>
    <t>ESTADOS UNIDOS</t>
  </si>
  <si>
    <t>CANADA</t>
  </si>
  <si>
    <t>PUERTO RICO</t>
  </si>
  <si>
    <t>ECUADOR</t>
  </si>
  <si>
    <t>PERU</t>
  </si>
  <si>
    <t>VENEZUELA</t>
  </si>
  <si>
    <t>BRASIL</t>
  </si>
  <si>
    <t>CHILE</t>
  </si>
  <si>
    <t>ARGENTINA</t>
  </si>
  <si>
    <t>BOLIVIA</t>
  </si>
  <si>
    <t>URUGUAY</t>
  </si>
  <si>
    <t>PARAGUAY</t>
  </si>
  <si>
    <t>ESPAÑA</t>
  </si>
  <si>
    <t>ALEMANIA</t>
  </si>
  <si>
    <t>FRANCIA</t>
  </si>
  <si>
    <t>INGLATERRA</t>
  </si>
  <si>
    <t>HOLANDA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</si>
  <si>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</si>
  <si>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</si>
  <si>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</si>
  <si>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</si>
  <si>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</si>
  <si>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</si>
  <si>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</si>
  <si>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NICARAGUA</t>
  </si>
  <si>
    <t>ANTILLAS HOLANDESAS</t>
  </si>
  <si>
    <t>CUBA</t>
  </si>
  <si>
    <t>BOG-CPQ-BOG</t>
  </si>
  <si>
    <t>BOG-AMS-BOG</t>
  </si>
  <si>
    <t>BOG-LUX-BOG</t>
  </si>
  <si>
    <t>LUXEMBURGO</t>
  </si>
  <si>
    <t>BARBADOS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</si>
  <si>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</si>
  <si>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</si>
  <si>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</si>
  <si>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</si>
  <si>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</si>
  <si>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</si>
  <si>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</si>
  <si>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</si>
  <si>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</si>
  <si>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</si>
  <si>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</si>
  <si>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</si>
  <si>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SAN ANDRES - ISLA</t>
  </si>
  <si>
    <t>SAN ANDRES-GUSTAVO ROJAS PINILLA</t>
  </si>
  <si>
    <t>PEREIRA</t>
  </si>
  <si>
    <t>PEREIRA - MATECAÑAS</t>
  </si>
  <si>
    <t>SANTA MARTA</t>
  </si>
  <si>
    <t>SANTA MARTA - SIMON BOLIVAR</t>
  </si>
  <si>
    <t>MEDELLIN</t>
  </si>
  <si>
    <t>MEDELLIN - OLAYA HERRERA</t>
  </si>
  <si>
    <t>CUCUTA</t>
  </si>
  <si>
    <t>CUCUTA - CAMILO DAZA</t>
  </si>
  <si>
    <t>MONTERIA</t>
  </si>
  <si>
    <t>MONTERIA - LOS GARZONES</t>
  </si>
  <si>
    <t>EL YOPAL</t>
  </si>
  <si>
    <t>VALLEDUPAR</t>
  </si>
  <si>
    <t>VALLEDUPAR-ALFONSO LOPEZ P.</t>
  </si>
  <si>
    <t>NEIVA</t>
  </si>
  <si>
    <t>NEIVA - BENITO SALAS</t>
  </si>
  <si>
    <t>QUIBDO</t>
  </si>
  <si>
    <t>QUIBDO - EL CARAÑO</t>
  </si>
  <si>
    <t>ARMENIA</t>
  </si>
  <si>
    <t>ARMENIA - EL EDEN</t>
  </si>
  <si>
    <t>PASTO</t>
  </si>
  <si>
    <t>PASTO - ANTONIO NARIQO</t>
  </si>
  <si>
    <t>BARRANCABERMEJA</t>
  </si>
  <si>
    <t>BARRANCABERMEJA-YARIGUIES</t>
  </si>
  <si>
    <t>LETICIA</t>
  </si>
  <si>
    <t>LETICIA-ALFREDO VASQUEZ COBO</t>
  </si>
  <si>
    <t>CAREPA</t>
  </si>
  <si>
    <t>ANTONIO ROLDAN BETANCOURT</t>
  </si>
  <si>
    <t>MANIZALES</t>
  </si>
  <si>
    <t>MANIZALES - LA NUBIA</t>
  </si>
  <si>
    <t>PUERTO GAITAN</t>
  </si>
  <si>
    <t>MORELIA</t>
  </si>
  <si>
    <t>VILLAVICENCIO</t>
  </si>
  <si>
    <t>VANGUARDIA</t>
  </si>
  <si>
    <t>IBAGUE</t>
  </si>
  <si>
    <t>IBAGUE - PERALES</t>
  </si>
  <si>
    <t>RIOHACHA</t>
  </si>
  <si>
    <t>RIOHACHA-ALMIRANTE PADILLA</t>
  </si>
  <si>
    <t>ARAUCA - MUNICIPIO</t>
  </si>
  <si>
    <t>ARAUCA - SANTIAGO PEREZ QUIROZ</t>
  </si>
  <si>
    <t>POPAYAN</t>
  </si>
  <si>
    <t>POPAYAN - GMOLEON VALENCIA</t>
  </si>
  <si>
    <t>FLORENCIA</t>
  </si>
  <si>
    <t>GUSTAVO ARTUNDUAGA PAREDES</t>
  </si>
  <si>
    <t>PROVIDENCIA</t>
  </si>
  <si>
    <t>PROVIDENCIA- EL EMBRUJO</t>
  </si>
  <si>
    <t>MAICAO</t>
  </si>
  <si>
    <t>JORGE ISAACS (ANTES LA MINA)</t>
  </si>
  <si>
    <t>PUERTO ASIS</t>
  </si>
  <si>
    <t>PUERTO ASIS - 3 DE MAYO</t>
  </si>
  <si>
    <t>TUMACO</t>
  </si>
  <si>
    <t>TUMACO - LA FLORIDA</t>
  </si>
  <si>
    <t>CAUCASIA</t>
  </si>
  <si>
    <t>CAUCASIA- JUAN H. WHITE</t>
  </si>
  <si>
    <t>PUERTO LEGUIZAMO</t>
  </si>
  <si>
    <t>BAHIA SOLANO</t>
  </si>
  <si>
    <t>BAHIA SOLANO - JOSE C. MUTIS</t>
  </si>
  <si>
    <t>GUAPI</t>
  </si>
  <si>
    <t>GUAPI - JUAN CASIANO</t>
  </si>
  <si>
    <t>MITU</t>
  </si>
  <si>
    <t>PUERTO CARRENO</t>
  </si>
  <si>
    <t>CARREÑO-GERMAN OLANO</t>
  </si>
  <si>
    <t>COROZAL</t>
  </si>
  <si>
    <t>COROZAL - LAS BRUJAS</t>
  </si>
  <si>
    <t>URIBIA</t>
  </si>
  <si>
    <t>PUERTO BOLIVAR - PORTETE</t>
  </si>
  <si>
    <t>PUERTO INIRIDA</t>
  </si>
  <si>
    <t>PUERTO INIRIDA - CESAR GAVIRIA TRUJ</t>
  </si>
  <si>
    <t>SAN JOSE DEL GUAVIARE</t>
  </si>
  <si>
    <t>NUQUI</t>
  </si>
  <si>
    <t>NUQUI - REYES MURILLO</t>
  </si>
  <si>
    <t>LA MACARENA</t>
  </si>
  <si>
    <t>LA MACARENA - META</t>
  </si>
  <si>
    <t>CUMARIBO</t>
  </si>
  <si>
    <t>BUENAVENTURA</t>
  </si>
  <si>
    <t>BUENAVENTURA - GERARDO TOBAR LOPEZ</t>
  </si>
  <si>
    <t>TIMBIQUI</t>
  </si>
  <si>
    <t>SOLANO</t>
  </si>
  <si>
    <t>GUAINIA (BARRANCO MINAS)</t>
  </si>
  <si>
    <t>BARRANCO MINAS</t>
  </si>
  <si>
    <t>MIRAFLORES - GUAVIARE</t>
  </si>
  <si>
    <t>MIRAFLORES</t>
  </si>
  <si>
    <t>TARAIRA</t>
  </si>
  <si>
    <t>CARURU</t>
  </si>
  <si>
    <t>LA PEDRERA</t>
  </si>
  <si>
    <t>Información provisional. Incluye el correo.</t>
  </si>
  <si>
    <t>Boletín Origen-Destino Febrero 2015</t>
  </si>
  <si>
    <t>Ene- Feb 2015</t>
  </si>
  <si>
    <t>Feb 2015 - Feb 2014</t>
  </si>
  <si>
    <t>Ene - Feb 2015 / Ene - Feb 2014</t>
  </si>
  <si>
    <t>Febrero 2015</t>
  </si>
  <si>
    <t>Enero - Febrero 2015</t>
  </si>
  <si>
    <t>Transporte Aereo de Col.</t>
  </si>
  <si>
    <t>Aro</t>
  </si>
  <si>
    <t>Lan Airlines</t>
  </si>
  <si>
    <t>TAP Portugal</t>
  </si>
  <si>
    <t>Air Panama</t>
  </si>
  <si>
    <t>Oceanair</t>
  </si>
  <si>
    <t>Dynamic Airways</t>
  </si>
  <si>
    <t>Solar Cargo</t>
  </si>
  <si>
    <t>Lufthansa Cargo</t>
  </si>
  <si>
    <t>CTG-JFK-CTG</t>
  </si>
  <si>
    <t>CLO-LIM-CLO</t>
  </si>
  <si>
    <t>BOG-LPB-BOG</t>
  </si>
  <si>
    <t>CLO-GYE-CLO</t>
  </si>
  <si>
    <t>BOG-LIS-BOG</t>
  </si>
  <si>
    <t>BOG-CUN-BOG</t>
  </si>
  <si>
    <t>PEI-PTY-PEI</t>
  </si>
  <si>
    <t>BOG-SAL-BOG</t>
  </si>
  <si>
    <t>MDE-MEX-MDE</t>
  </si>
  <si>
    <t>CUC-PTY-CUC</t>
  </si>
  <si>
    <t>PORTUGAL</t>
  </si>
  <si>
    <t>ITALIA</t>
  </si>
  <si>
    <t>MDE-SAL-MDE</t>
  </si>
  <si>
    <t>Dhl Aero Expreso, S.A.</t>
  </si>
  <si>
    <t>VILLA GARZON</t>
  </si>
  <si>
    <t>SARAVENA-COLONIZADORES</t>
  </si>
  <si>
    <t>TOLU</t>
  </si>
  <si>
    <t>EL BAGRE</t>
  </si>
  <si>
    <t>PITALITO</t>
  </si>
  <si>
    <t>PITALITO -CONTADOR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</si>
</sst>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_);\(#,##0.000\)"/>
    <numFmt numFmtId="173" formatCode="0.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1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medium"/>
      <bottom style="thick"/>
    </border>
    <border>
      <left style="thick"/>
      <right style="medium"/>
      <top style="double"/>
      <bottom style="thin">
        <color theme="0" tint="-0.3499799966812134"/>
      </bottom>
    </border>
    <border>
      <left style="medium"/>
      <right style="thin"/>
      <top style="double"/>
      <bottom style="thin">
        <color theme="0" tint="-0.3499799966812134"/>
      </bottom>
    </border>
    <border>
      <left style="thin"/>
      <right>
        <color indexed="63"/>
      </right>
      <top style="double"/>
      <bottom style="thin">
        <color theme="0" tint="-0.3499799966812134"/>
      </bottom>
    </border>
    <border>
      <left style="double"/>
      <right style="thin"/>
      <top style="double"/>
      <bottom style="thin">
        <color theme="0" tint="-0.3499799966812134"/>
      </bottom>
    </border>
    <border>
      <left style="double"/>
      <right style="medium"/>
      <top style="double"/>
      <bottom style="thin">
        <color theme="0" tint="-0.3499799966812134"/>
      </bottom>
    </border>
    <border>
      <left>
        <color indexed="63"/>
      </left>
      <right style="thick"/>
      <top style="double"/>
      <bottom style="thin">
        <color theme="0" tint="-0.3499799966812134"/>
      </bottom>
    </border>
    <border>
      <left>
        <color indexed="63"/>
      </left>
      <right style="thin"/>
      <top style="double"/>
      <bottom style="thin">
        <color theme="0" tint="-0.3499799966812134"/>
      </bottom>
    </border>
    <border>
      <left style="medium"/>
      <right style="thick"/>
      <top style="double"/>
      <bottom style="thin">
        <color theme="0" tint="-0.3499799966812134"/>
      </bottom>
    </border>
    <border>
      <left style="thick"/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double"/>
      <right style="thin"/>
      <top style="thin">
        <color theme="0" tint="-0.3499799966812134"/>
      </top>
      <bottom style="thin">
        <color theme="0" tint="-0.3499799966812134"/>
      </bottom>
    </border>
    <border>
      <left style="double"/>
      <right style="medium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ck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medium"/>
      <right style="thick"/>
      <top style="thin">
        <color theme="0" tint="-0.3499799966812134"/>
      </top>
      <bottom style="thin">
        <color theme="0" tint="-0.3499799966812134"/>
      </bottom>
    </border>
    <border>
      <left style="thick"/>
      <right style="medium"/>
      <top style="thin">
        <color theme="0" tint="-0.3499799966812134"/>
      </top>
      <bottom style="thin"/>
    </border>
    <border>
      <left style="medium"/>
      <right style="thin"/>
      <top style="thin">
        <color theme="0" tint="-0.3499799966812134"/>
      </top>
      <bottom style="thin"/>
    </border>
    <border>
      <left style="thin"/>
      <right>
        <color indexed="63"/>
      </right>
      <top style="thin">
        <color theme="0" tint="-0.3499799966812134"/>
      </top>
      <bottom style="thin"/>
    </border>
    <border>
      <left style="double"/>
      <right style="thin"/>
      <top style="thin">
        <color theme="0" tint="-0.3499799966812134"/>
      </top>
      <bottom style="thin"/>
    </border>
    <border>
      <left style="double"/>
      <right style="medium"/>
      <top style="thin">
        <color theme="0" tint="-0.3499799966812134"/>
      </top>
      <bottom style="thin"/>
    </border>
    <border>
      <left>
        <color indexed="63"/>
      </left>
      <right style="thick"/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  <border>
      <left style="medium"/>
      <right style="thick"/>
      <top style="thin">
        <color theme="0" tint="-0.3499799966812134"/>
      </top>
      <bottom style="thin"/>
    </border>
    <border>
      <left style="medium">
        <color theme="0" tint="-0.4999699890613556"/>
      </left>
      <right style="thin"/>
      <top style="medium"/>
      <bottom style="thick"/>
    </border>
    <border>
      <left style="medium">
        <color theme="0" tint="-0.4999699890613556"/>
      </left>
      <right>
        <color indexed="63"/>
      </right>
      <top style="thick"/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/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/>
    </border>
    <border>
      <left style="medium">
        <color theme="0" tint="-0.4999699890613556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8" fillId="29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2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3" fillId="21" borderId="5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97" fillId="0" borderId="8" applyNumberFormat="0" applyFill="0" applyAlignment="0" applyProtection="0"/>
    <xf numFmtId="0" fontId="109" fillId="0" borderId="9" applyNumberFormat="0" applyFill="0" applyAlignment="0" applyProtection="0"/>
  </cellStyleXfs>
  <cellXfs count="736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3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4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5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5" xfId="60" applyNumberFormat="1" applyFont="1" applyFill="1" applyBorder="1" applyProtection="1">
      <alignment/>
      <protection/>
    </xf>
    <xf numFmtId="2" fontId="6" fillId="0" borderId="16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6" xfId="60" applyFont="1" applyFill="1" applyBorder="1" applyAlignment="1" applyProtection="1">
      <alignment horizontal="left"/>
      <protection/>
    </xf>
    <xf numFmtId="2" fontId="6" fillId="34" borderId="17" xfId="60" applyNumberFormat="1" applyFont="1" applyFill="1" applyBorder="1">
      <alignment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9" xfId="60" applyNumberFormat="1" applyFont="1" applyFill="1" applyBorder="1" applyAlignment="1" applyProtection="1">
      <alignment horizontal="right" indent="1"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19" xfId="60" applyNumberFormat="1" applyFont="1" applyFill="1" applyBorder="1" applyProtection="1">
      <alignment/>
      <protection/>
    </xf>
    <xf numFmtId="2" fontId="6" fillId="0" borderId="20" xfId="60" applyNumberFormat="1" applyFont="1" applyFill="1" applyBorder="1" applyProtection="1">
      <alignment/>
      <protection/>
    </xf>
    <xf numFmtId="37" fontId="3" fillId="0" borderId="18" xfId="60" applyFont="1" applyFill="1" applyBorder="1">
      <alignment/>
      <protection/>
    </xf>
    <xf numFmtId="37" fontId="8" fillId="0" borderId="20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6" xfId="60" applyFont="1" applyFill="1" applyBorder="1" applyAlignment="1" applyProtection="1">
      <alignment horizontal="left"/>
      <protection/>
    </xf>
    <xf numFmtId="37" fontId="6" fillId="34" borderId="21" xfId="60" applyFont="1" applyFill="1" applyBorder="1">
      <alignment/>
      <protection/>
    </xf>
    <xf numFmtId="37" fontId="3" fillId="0" borderId="22" xfId="60" applyFont="1" applyFill="1" applyBorder="1" applyProtection="1">
      <alignment/>
      <protection/>
    </xf>
    <xf numFmtId="37" fontId="3" fillId="0" borderId="23" xfId="60" applyFont="1" applyFill="1" applyBorder="1" applyAlignment="1" applyProtection="1">
      <alignment horizontal="right"/>
      <protection/>
    </xf>
    <xf numFmtId="37" fontId="3" fillId="0" borderId="24" xfId="60" applyFont="1" applyFill="1" applyBorder="1" applyAlignment="1" applyProtection="1">
      <alignment horizontal="right"/>
      <protection/>
    </xf>
    <xf numFmtId="37" fontId="5" fillId="0" borderId="22" xfId="60" applyFont="1" applyFill="1" applyBorder="1" applyAlignment="1" applyProtection="1">
      <alignment horizontal="left"/>
      <protection/>
    </xf>
    <xf numFmtId="37" fontId="7" fillId="0" borderId="24" xfId="60" applyFont="1" applyFill="1" applyBorder="1" applyAlignment="1" applyProtection="1">
      <alignment horizontal="left"/>
      <protection/>
    </xf>
    <xf numFmtId="3" fontId="6" fillId="34" borderId="17" xfId="60" applyNumberFormat="1" applyFont="1" applyFill="1" applyBorder="1" applyAlignment="1">
      <alignment horizontal="right"/>
      <protection/>
    </xf>
    <xf numFmtId="3" fontId="3" fillId="0" borderId="19" xfId="60" applyNumberFormat="1" applyFont="1" applyFill="1" applyBorder="1" applyAlignment="1">
      <alignment horizontal="right"/>
      <protection/>
    </xf>
    <xf numFmtId="3" fontId="3" fillId="0" borderId="20" xfId="60" applyNumberFormat="1" applyFont="1" applyFill="1" applyBorder="1" applyAlignment="1">
      <alignment horizontal="right"/>
      <protection/>
    </xf>
    <xf numFmtId="3" fontId="3" fillId="0" borderId="25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4" xfId="60" applyNumberFormat="1" applyFont="1" applyFill="1" applyBorder="1" applyAlignment="1">
      <alignment horizontal="right"/>
      <protection/>
    </xf>
    <xf numFmtId="3" fontId="3" fillId="0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7" fontId="11" fillId="0" borderId="24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4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5" xfId="60" applyFont="1" applyFill="1" applyBorder="1" applyAlignment="1" applyProtection="1">
      <alignment horizontal="right"/>
      <protection/>
    </xf>
    <xf numFmtId="3" fontId="3" fillId="0" borderId="16" xfId="60" applyNumberFormat="1" applyFont="1" applyFill="1" applyBorder="1">
      <alignment/>
      <protection/>
    </xf>
    <xf numFmtId="3" fontId="3" fillId="0" borderId="15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6" xfId="60" applyFont="1" applyFill="1" applyBorder="1" applyAlignment="1" applyProtection="1">
      <alignment vertical="center"/>
      <protection/>
    </xf>
    <xf numFmtId="3" fontId="3" fillId="0" borderId="23" xfId="60" applyNumberFormat="1" applyFont="1" applyFill="1" applyBorder="1">
      <alignment/>
      <protection/>
    </xf>
    <xf numFmtId="3" fontId="3" fillId="0" borderId="24" xfId="60" applyNumberFormat="1" applyFont="1" applyFill="1" applyBorder="1" applyAlignment="1">
      <alignment horizontal="right"/>
      <protection/>
    </xf>
    <xf numFmtId="37" fontId="6" fillId="0" borderId="22" xfId="60" applyFont="1" applyFill="1" applyBorder="1" applyAlignment="1" applyProtection="1">
      <alignment horizontal="left"/>
      <protection/>
    </xf>
    <xf numFmtId="37" fontId="6" fillId="0" borderId="24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26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27" xfId="60" applyFont="1" applyFill="1" applyBorder="1" applyAlignment="1" applyProtection="1">
      <alignment horizontal="center"/>
      <protection/>
    </xf>
    <xf numFmtId="37" fontId="13" fillId="35" borderId="28" xfId="60" applyFont="1" applyFill="1" applyBorder="1" applyAlignment="1" applyProtection="1">
      <alignment horizontal="center"/>
      <protection/>
    </xf>
    <xf numFmtId="37" fontId="13" fillId="35" borderId="29" xfId="60" applyFont="1" applyFill="1" applyBorder="1" applyAlignment="1" applyProtection="1">
      <alignment horizontal="center"/>
      <protection/>
    </xf>
    <xf numFmtId="37" fontId="13" fillId="35" borderId="30" xfId="60" applyFont="1" applyFill="1" applyBorder="1" applyAlignment="1" applyProtection="1">
      <alignment horizontal="center"/>
      <protection/>
    </xf>
    <xf numFmtId="37" fontId="13" fillId="35" borderId="31" xfId="60" applyFont="1" applyFill="1" applyBorder="1" applyAlignment="1">
      <alignment horizontal="centerContinuous"/>
      <protection/>
    </xf>
    <xf numFmtId="37" fontId="13" fillId="35" borderId="13" xfId="60" applyFont="1" applyFill="1" applyBorder="1" applyAlignment="1" applyProtection="1">
      <alignment horizontal="centerContinuous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3" xfId="60" applyFont="1" applyFill="1" applyBorder="1" applyAlignment="1" applyProtection="1">
      <alignment vertical="center"/>
      <protection/>
    </xf>
    <xf numFmtId="37" fontId="20" fillId="35" borderId="32" xfId="60" applyFont="1" applyFill="1" applyBorder="1">
      <alignment/>
      <protection/>
    </xf>
    <xf numFmtId="37" fontId="20" fillId="35" borderId="16" xfId="60" applyFont="1" applyFill="1" applyBorder="1">
      <alignment/>
      <protection/>
    </xf>
    <xf numFmtId="37" fontId="20" fillId="35" borderId="33" xfId="60" applyFont="1" applyFill="1" applyBorder="1">
      <alignment/>
      <protection/>
    </xf>
    <xf numFmtId="37" fontId="20" fillId="35" borderId="34" xfId="60" applyFont="1" applyFill="1" applyBorder="1">
      <alignment/>
      <protection/>
    </xf>
    <xf numFmtId="37" fontId="3" fillId="35" borderId="31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3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3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5" fillId="0" borderId="0" xfId="63" applyFont="1">
      <alignment/>
      <protection/>
    </xf>
    <xf numFmtId="3" fontId="3" fillId="0" borderId="19" xfId="63" applyNumberFormat="1" applyFont="1" applyBorder="1">
      <alignment/>
      <protection/>
    </xf>
    <xf numFmtId="3" fontId="3" fillId="0" borderId="35" xfId="63" applyNumberFormat="1" applyFont="1" applyBorder="1">
      <alignment/>
      <protection/>
    </xf>
    <xf numFmtId="10" fontId="3" fillId="0" borderId="36" xfId="63" applyNumberFormat="1" applyFont="1" applyBorder="1">
      <alignment/>
      <protection/>
    </xf>
    <xf numFmtId="2" fontId="3" fillId="0" borderId="37" xfId="63" applyNumberFormat="1" applyFont="1" applyBorder="1" applyAlignment="1">
      <alignment horizontal="right"/>
      <protection/>
    </xf>
    <xf numFmtId="0" fontId="3" fillId="0" borderId="38" xfId="63" applyNumberFormat="1" applyFont="1" applyBorder="1" quotePrefix="1">
      <alignment/>
      <protection/>
    </xf>
    <xf numFmtId="2" fontId="3" fillId="0" borderId="39" xfId="63" applyNumberFormat="1" applyFont="1" applyBorder="1">
      <alignment/>
      <protection/>
    </xf>
    <xf numFmtId="3" fontId="3" fillId="0" borderId="40" xfId="63" applyNumberFormat="1" applyFont="1" applyBorder="1">
      <alignment/>
      <protection/>
    </xf>
    <xf numFmtId="3" fontId="3" fillId="0" borderId="41" xfId="63" applyNumberFormat="1" applyFont="1" applyBorder="1">
      <alignment/>
      <protection/>
    </xf>
    <xf numFmtId="10" fontId="3" fillId="0" borderId="42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3" xfId="63" applyNumberFormat="1" applyFont="1" applyBorder="1" quotePrefix="1">
      <alignment/>
      <protection/>
    </xf>
    <xf numFmtId="2" fontId="26" fillId="36" borderId="44" xfId="63" applyNumberFormat="1" applyFont="1" applyFill="1" applyBorder="1">
      <alignment/>
      <protection/>
    </xf>
    <xf numFmtId="3" fontId="26" fillId="36" borderId="45" xfId="63" applyNumberFormat="1" applyFont="1" applyFill="1" applyBorder="1">
      <alignment/>
      <protection/>
    </xf>
    <xf numFmtId="3" fontId="26" fillId="36" borderId="46" xfId="63" applyNumberFormat="1" applyFont="1" applyFill="1" applyBorder="1">
      <alignment/>
      <protection/>
    </xf>
    <xf numFmtId="10" fontId="26" fillId="36" borderId="47" xfId="63" applyNumberFormat="1" applyFont="1" applyFill="1" applyBorder="1">
      <alignment/>
      <protection/>
    </xf>
    <xf numFmtId="3" fontId="26" fillId="36" borderId="48" xfId="63" applyNumberFormat="1" applyFont="1" applyFill="1" applyBorder="1">
      <alignment/>
      <protection/>
    </xf>
    <xf numFmtId="3" fontId="26" fillId="36" borderId="49" xfId="63" applyNumberFormat="1" applyFont="1" applyFill="1" applyBorder="1">
      <alignment/>
      <protection/>
    </xf>
    <xf numFmtId="0" fontId="26" fillId="36" borderId="46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0" xfId="63" applyNumberFormat="1" applyFont="1" applyFill="1" applyBorder="1" applyAlignment="1">
      <alignment horizontal="center" vertical="center" wrapText="1"/>
      <protection/>
    </xf>
    <xf numFmtId="49" fontId="5" fillId="35" borderId="22" xfId="63" applyNumberFormat="1" applyFont="1" applyFill="1" applyBorder="1" applyAlignment="1">
      <alignment horizontal="center" vertical="center" wrapText="1"/>
      <protection/>
    </xf>
    <xf numFmtId="49" fontId="5" fillId="35" borderId="51" xfId="63" applyNumberFormat="1" applyFont="1" applyFill="1" applyBorder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8" fillId="0" borderId="0" xfId="63" applyFont="1">
      <alignment/>
      <protection/>
    </xf>
    <xf numFmtId="2" fontId="28" fillId="37" borderId="44" xfId="63" applyNumberFormat="1" applyFont="1" applyFill="1" applyBorder="1">
      <alignment/>
      <protection/>
    </xf>
    <xf numFmtId="3" fontId="28" fillId="37" borderId="45" xfId="63" applyNumberFormat="1" applyFont="1" applyFill="1" applyBorder="1">
      <alignment/>
      <protection/>
    </xf>
    <xf numFmtId="3" fontId="28" fillId="37" borderId="46" xfId="63" applyNumberFormat="1" applyFont="1" applyFill="1" applyBorder="1">
      <alignment/>
      <protection/>
    </xf>
    <xf numFmtId="10" fontId="28" fillId="37" borderId="47" xfId="63" applyNumberFormat="1" applyFont="1" applyFill="1" applyBorder="1">
      <alignment/>
      <protection/>
    </xf>
    <xf numFmtId="0" fontId="28" fillId="37" borderId="46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3" xfId="57" applyNumberFormat="1" applyFont="1" applyFill="1" applyBorder="1" applyAlignment="1">
      <alignment horizontal="right"/>
      <protection/>
    </xf>
    <xf numFmtId="3" fontId="12" fillId="0" borderId="54" xfId="57" applyNumberFormat="1" applyFont="1" applyFill="1" applyBorder="1">
      <alignment/>
      <protection/>
    </xf>
    <xf numFmtId="3" fontId="6" fillId="0" borderId="55" xfId="57" applyNumberFormat="1" applyFont="1" applyFill="1" applyBorder="1">
      <alignment/>
      <protection/>
    </xf>
    <xf numFmtId="3" fontId="6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10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58" xfId="57" applyNumberFormat="1" applyFont="1" applyFill="1" applyBorder="1" applyAlignment="1">
      <alignment horizontal="right"/>
      <protection/>
    </xf>
    <xf numFmtId="0" fontId="6" fillId="0" borderId="60" xfId="57" applyFont="1" applyFill="1" applyBorder="1">
      <alignment/>
      <protection/>
    </xf>
    <xf numFmtId="10" fontId="6" fillId="0" borderId="61" xfId="57" applyNumberFormat="1" applyFont="1" applyFill="1" applyBorder="1" applyAlignment="1">
      <alignment horizontal="right"/>
      <protection/>
    </xf>
    <xf numFmtId="3" fontId="12" fillId="0" borderId="62" xfId="57" applyNumberFormat="1" applyFont="1" applyFill="1" applyBorder="1">
      <alignment/>
      <protection/>
    </xf>
    <xf numFmtId="3" fontId="6" fillId="0" borderId="63" xfId="57" applyNumberFormat="1" applyFont="1" applyFill="1" applyBorder="1">
      <alignment/>
      <protection/>
    </xf>
    <xf numFmtId="3" fontId="6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10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6" xfId="57" applyNumberFormat="1" applyFont="1" applyFill="1" applyBorder="1" applyAlignment="1">
      <alignment horizontal="right"/>
      <protection/>
    </xf>
    <xf numFmtId="0" fontId="6" fillId="0" borderId="68" xfId="57" applyFont="1" applyFill="1" applyBorder="1">
      <alignment/>
      <protection/>
    </xf>
    <xf numFmtId="10" fontId="6" fillId="0" borderId="69" xfId="57" applyNumberFormat="1" applyFont="1" applyFill="1" applyBorder="1" applyAlignment="1">
      <alignment horizontal="right"/>
      <protection/>
    </xf>
    <xf numFmtId="3" fontId="12" fillId="0" borderId="70" xfId="57" applyNumberFormat="1" applyFont="1" applyFill="1" applyBorder="1">
      <alignment/>
      <protection/>
    </xf>
    <xf numFmtId="3" fontId="6" fillId="0" borderId="42" xfId="57" applyNumberFormat="1" applyFont="1" applyFill="1" applyBorder="1">
      <alignment/>
      <protection/>
    </xf>
    <xf numFmtId="3" fontId="6" fillId="0" borderId="71" xfId="57" applyNumberFormat="1" applyFont="1" applyFill="1" applyBorder="1">
      <alignment/>
      <protection/>
    </xf>
    <xf numFmtId="3" fontId="6" fillId="0" borderId="72" xfId="57" applyNumberFormat="1" applyFont="1" applyFill="1" applyBorder="1">
      <alignment/>
      <protection/>
    </xf>
    <xf numFmtId="10" fontId="6" fillId="0" borderId="73" xfId="57" applyNumberFormat="1" applyFont="1" applyFill="1" applyBorder="1">
      <alignment/>
      <protection/>
    </xf>
    <xf numFmtId="3" fontId="6" fillId="0" borderId="41" xfId="57" applyNumberFormat="1" applyFont="1" applyFill="1" applyBorder="1">
      <alignment/>
      <protection/>
    </xf>
    <xf numFmtId="10" fontId="6" fillId="0" borderId="73" xfId="57" applyNumberFormat="1" applyFont="1" applyFill="1" applyBorder="1" applyAlignment="1">
      <alignment horizontal="right"/>
      <protection/>
    </xf>
    <xf numFmtId="0" fontId="6" fillId="0" borderId="74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75" xfId="57" applyNumberFormat="1" applyFont="1" applyFill="1" applyBorder="1" applyAlignment="1">
      <alignment horizontal="right" vertical="center"/>
      <protection/>
    </xf>
    <xf numFmtId="3" fontId="29" fillId="36" borderId="76" xfId="57" applyNumberFormat="1" applyFont="1" applyFill="1" applyBorder="1" applyAlignment="1">
      <alignment vertical="center"/>
      <protection/>
    </xf>
    <xf numFmtId="3" fontId="29" fillId="36" borderId="77" xfId="57" applyNumberFormat="1" applyFont="1" applyFill="1" applyBorder="1" applyAlignment="1">
      <alignment vertical="center"/>
      <protection/>
    </xf>
    <xf numFmtId="3" fontId="29" fillId="36" borderId="78" xfId="57" applyNumberFormat="1" applyFont="1" applyFill="1" applyBorder="1" applyAlignment="1">
      <alignment vertical="center"/>
      <protection/>
    </xf>
    <xf numFmtId="3" fontId="29" fillId="36" borderId="79" xfId="57" applyNumberFormat="1" applyFont="1" applyFill="1" applyBorder="1" applyAlignment="1">
      <alignment vertical="center"/>
      <protection/>
    </xf>
    <xf numFmtId="173" fontId="29" fillId="36" borderId="80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10" fontId="29" fillId="36" borderId="80" xfId="57" applyNumberFormat="1" applyFont="1" applyFill="1" applyBorder="1" applyAlignment="1">
      <alignment horizontal="right" vertical="center"/>
      <protection/>
    </xf>
    <xf numFmtId="3" fontId="29" fillId="36" borderId="82" xfId="57" applyNumberFormat="1" applyFont="1" applyFill="1" applyBorder="1" applyAlignment="1">
      <alignment vertical="center"/>
      <protection/>
    </xf>
    <xf numFmtId="0" fontId="29" fillId="36" borderId="83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5" xfId="57" applyNumberFormat="1" applyFont="1" applyFill="1" applyBorder="1" applyAlignment="1">
      <alignment horizontal="center" vertical="center" wrapText="1"/>
      <protection/>
    </xf>
    <xf numFmtId="49" fontId="13" fillId="35" borderId="56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0" fontId="32" fillId="0" borderId="0" xfId="57" applyFont="1" applyFill="1">
      <alignment/>
      <protection/>
    </xf>
    <xf numFmtId="0" fontId="35" fillId="0" borderId="0" xfId="57" applyFont="1" applyFill="1" applyAlignment="1">
      <alignment vertical="center"/>
      <protection/>
    </xf>
    <xf numFmtId="10" fontId="35" fillId="36" borderId="75" xfId="57" applyNumberFormat="1" applyFont="1" applyFill="1" applyBorder="1" applyAlignment="1">
      <alignment horizontal="right" vertical="center"/>
      <protection/>
    </xf>
    <xf numFmtId="3" fontId="35" fillId="36" borderId="76" xfId="57" applyNumberFormat="1" applyFont="1" applyFill="1" applyBorder="1" applyAlignment="1">
      <alignment vertical="center"/>
      <protection/>
    </xf>
    <xf numFmtId="3" fontId="35" fillId="36" borderId="77" xfId="57" applyNumberFormat="1" applyFont="1" applyFill="1" applyBorder="1" applyAlignment="1">
      <alignment vertical="center"/>
      <protection/>
    </xf>
    <xf numFmtId="3" fontId="35" fillId="36" borderId="78" xfId="57" applyNumberFormat="1" applyFont="1" applyFill="1" applyBorder="1" applyAlignment="1">
      <alignment vertical="center"/>
      <protection/>
    </xf>
    <xf numFmtId="3" fontId="35" fillId="36" borderId="79" xfId="57" applyNumberFormat="1" applyFont="1" applyFill="1" applyBorder="1" applyAlignment="1">
      <alignment vertical="center"/>
      <protection/>
    </xf>
    <xf numFmtId="3" fontId="35" fillId="36" borderId="81" xfId="57" applyNumberFormat="1" applyFont="1" applyFill="1" applyBorder="1" applyAlignment="1">
      <alignment vertical="center"/>
      <protection/>
    </xf>
    <xf numFmtId="10" fontId="35" fillId="36" borderId="80" xfId="57" applyNumberFormat="1" applyFont="1" applyFill="1" applyBorder="1" applyAlignment="1">
      <alignment horizontal="right" vertical="center"/>
      <protection/>
    </xf>
    <xf numFmtId="3" fontId="35" fillId="36" borderId="82" xfId="57" applyNumberFormat="1" applyFont="1" applyFill="1" applyBorder="1" applyAlignment="1">
      <alignment vertical="center"/>
      <protection/>
    </xf>
    <xf numFmtId="0" fontId="35" fillId="36" borderId="83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5" fillId="0" borderId="0" xfId="64" applyFont="1">
      <alignment/>
      <protection/>
    </xf>
    <xf numFmtId="10" fontId="3" fillId="0" borderId="84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5" xfId="64" applyNumberFormat="1" applyFont="1" applyBorder="1">
      <alignment/>
      <protection/>
    </xf>
    <xf numFmtId="10" fontId="3" fillId="0" borderId="86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0" fontId="3" fillId="0" borderId="88" xfId="64" applyNumberFormat="1" applyFont="1" applyBorder="1">
      <alignment/>
      <protection/>
    </xf>
    <xf numFmtId="10" fontId="3" fillId="0" borderId="89" xfId="64" applyNumberFormat="1" applyFont="1" applyBorder="1">
      <alignment/>
      <protection/>
    </xf>
    <xf numFmtId="3" fontId="3" fillId="0" borderId="40" xfId="64" applyNumberFormat="1" applyFont="1" applyBorder="1">
      <alignment/>
      <protection/>
    </xf>
    <xf numFmtId="3" fontId="3" fillId="0" borderId="41" xfId="64" applyNumberFormat="1" applyFont="1" applyBorder="1">
      <alignment/>
      <protection/>
    </xf>
    <xf numFmtId="10" fontId="3" fillId="0" borderId="39" xfId="64" applyNumberFormat="1" applyFont="1" applyBorder="1">
      <alignment/>
      <protection/>
    </xf>
    <xf numFmtId="10" fontId="3" fillId="0" borderId="40" xfId="64" applyNumberFormat="1" applyFont="1" applyBorder="1">
      <alignment/>
      <protection/>
    </xf>
    <xf numFmtId="3" fontId="3" fillId="0" borderId="72" xfId="64" applyNumberFormat="1" applyFont="1" applyBorder="1">
      <alignment/>
      <protection/>
    </xf>
    <xf numFmtId="0" fontId="3" fillId="0" borderId="74" xfId="64" applyNumberFormat="1" applyFont="1" applyBorder="1">
      <alignment/>
      <protection/>
    </xf>
    <xf numFmtId="0" fontId="28" fillId="0" borderId="0" xfId="64" applyFont="1">
      <alignment/>
      <protection/>
    </xf>
    <xf numFmtId="10" fontId="28" fillId="37" borderId="90" xfId="64" applyNumberFormat="1" applyFont="1" applyFill="1" applyBorder="1" applyAlignment="1">
      <alignment vertical="center"/>
      <protection/>
    </xf>
    <xf numFmtId="3" fontId="28" fillId="37" borderId="91" xfId="64" applyNumberFormat="1" applyFont="1" applyFill="1" applyBorder="1" applyAlignment="1">
      <alignment vertical="center"/>
      <protection/>
    </xf>
    <xf numFmtId="10" fontId="28" fillId="37" borderId="92" xfId="64" applyNumberFormat="1" applyFont="1" applyFill="1" applyBorder="1" applyAlignment="1">
      <alignment vertical="center"/>
      <protection/>
    </xf>
    <xf numFmtId="3" fontId="28" fillId="37" borderId="93" xfId="64" applyNumberFormat="1" applyFont="1" applyFill="1" applyBorder="1" applyAlignment="1">
      <alignment vertical="center"/>
      <protection/>
    </xf>
    <xf numFmtId="10" fontId="28" fillId="37" borderId="94" xfId="64" applyNumberFormat="1" applyFont="1" applyFill="1" applyBorder="1" applyAlignment="1">
      <alignment vertical="center"/>
      <protection/>
    </xf>
    <xf numFmtId="3" fontId="28" fillId="37" borderId="95" xfId="64" applyNumberFormat="1" applyFont="1" applyFill="1" applyBorder="1" applyAlignment="1">
      <alignment vertical="center"/>
      <protection/>
    </xf>
    <xf numFmtId="0" fontId="28" fillId="37" borderId="96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9" fillId="0" borderId="0" xfId="64" applyFont="1">
      <alignment/>
      <protection/>
    </xf>
    <xf numFmtId="10" fontId="32" fillId="37" borderId="97" xfId="64" applyNumberFormat="1" applyFont="1" applyFill="1" applyBorder="1">
      <alignment/>
      <protection/>
    </xf>
    <xf numFmtId="3" fontId="29" fillId="37" borderId="98" xfId="64" applyNumberFormat="1" applyFont="1" applyFill="1" applyBorder="1" applyAlignment="1">
      <alignment vertical="center"/>
      <protection/>
    </xf>
    <xf numFmtId="173" fontId="29" fillId="37" borderId="99" xfId="64" applyNumberFormat="1" applyFont="1" applyFill="1" applyBorder="1" applyAlignment="1">
      <alignment vertical="center"/>
      <protection/>
    </xf>
    <xf numFmtId="3" fontId="29" fillId="37" borderId="100" xfId="64" applyNumberFormat="1" applyFont="1" applyFill="1" applyBorder="1" applyAlignment="1">
      <alignment vertical="center"/>
      <protection/>
    </xf>
    <xf numFmtId="10" fontId="32" fillId="37" borderId="99" xfId="64" applyNumberFormat="1" applyFont="1" applyFill="1" applyBorder="1">
      <alignment/>
      <protection/>
    </xf>
    <xf numFmtId="3" fontId="29" fillId="37" borderId="101" xfId="64" applyNumberFormat="1" applyFont="1" applyFill="1" applyBorder="1" applyAlignment="1">
      <alignment vertical="center"/>
      <protection/>
    </xf>
    <xf numFmtId="0" fontId="29" fillId="37" borderId="102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3" xfId="57" applyNumberFormat="1" applyFont="1" applyFill="1" applyBorder="1" applyAlignment="1">
      <alignment horizontal="right"/>
      <protection/>
    </xf>
    <xf numFmtId="3" fontId="12" fillId="38" borderId="104" xfId="57" applyNumberFormat="1" applyFont="1" applyFill="1" applyBorder="1">
      <alignment/>
      <protection/>
    </xf>
    <xf numFmtId="3" fontId="12" fillId="38" borderId="105" xfId="57" applyNumberFormat="1" applyFont="1" applyFill="1" applyBorder="1">
      <alignment/>
      <protection/>
    </xf>
    <xf numFmtId="3" fontId="12" fillId="38" borderId="106" xfId="57" applyNumberFormat="1" applyFont="1" applyFill="1" applyBorder="1">
      <alignment/>
      <protection/>
    </xf>
    <xf numFmtId="10" fontId="12" fillId="38" borderId="107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horizontal="right"/>
      <protection/>
    </xf>
    <xf numFmtId="0" fontId="12" fillId="38" borderId="108" xfId="57" applyFont="1" applyFill="1" applyBorder="1">
      <alignment/>
      <protection/>
    </xf>
    <xf numFmtId="10" fontId="3" fillId="0" borderId="109" xfId="57" applyNumberFormat="1" applyFont="1" applyFill="1" applyBorder="1" applyAlignment="1">
      <alignment horizontal="right"/>
      <protection/>
    </xf>
    <xf numFmtId="3" fontId="3" fillId="0" borderId="64" xfId="57" applyNumberFormat="1" applyFont="1" applyFill="1" applyBorder="1">
      <alignment/>
      <protection/>
    </xf>
    <xf numFmtId="3" fontId="3" fillId="0" borderId="63" xfId="57" applyNumberFormat="1" applyFont="1" applyFill="1" applyBorder="1">
      <alignment/>
      <protection/>
    </xf>
    <xf numFmtId="3" fontId="3" fillId="0" borderId="110" xfId="57" applyNumberFormat="1" applyFont="1" applyFill="1" applyBorder="1">
      <alignment/>
      <protection/>
    </xf>
    <xf numFmtId="10" fontId="3" fillId="0" borderId="111" xfId="57" applyNumberFormat="1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0" fontId="3" fillId="0" borderId="68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2" xfId="57" applyNumberFormat="1" applyFont="1" applyFill="1" applyBorder="1" applyAlignment="1">
      <alignment horizontal="right" vertical="center"/>
      <protection/>
    </xf>
    <xf numFmtId="3" fontId="12" fillId="38" borderId="113" xfId="57" applyNumberFormat="1" applyFont="1" applyFill="1" applyBorder="1" applyAlignment="1">
      <alignment vertical="center"/>
      <protection/>
    </xf>
    <xf numFmtId="3" fontId="12" fillId="38" borderId="114" xfId="57" applyNumberFormat="1" applyFont="1" applyFill="1" applyBorder="1" applyAlignment="1">
      <alignment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0" fontId="12" fillId="38" borderId="117" xfId="57" applyFont="1" applyFill="1" applyBorder="1" applyAlignment="1">
      <alignment vertical="center"/>
      <protection/>
    </xf>
    <xf numFmtId="10" fontId="3" fillId="0" borderId="89" xfId="57" applyNumberFormat="1" applyFont="1" applyFill="1" applyBorder="1" applyAlignment="1">
      <alignment horizontal="right"/>
      <protection/>
    </xf>
    <xf numFmtId="3" fontId="3" fillId="0" borderId="42" xfId="57" applyNumberFormat="1" applyFont="1" applyFill="1" applyBorder="1">
      <alignment/>
      <protection/>
    </xf>
    <xf numFmtId="3" fontId="3" fillId="0" borderId="71" xfId="57" applyNumberFormat="1" applyFont="1" applyFill="1" applyBorder="1">
      <alignment/>
      <protection/>
    </xf>
    <xf numFmtId="3" fontId="3" fillId="0" borderId="41" xfId="57" applyNumberFormat="1" applyFont="1" applyFill="1" applyBorder="1">
      <alignment/>
      <protection/>
    </xf>
    <xf numFmtId="10" fontId="3" fillId="0" borderId="39" xfId="57" applyNumberFormat="1" applyFont="1" applyFill="1" applyBorder="1">
      <alignment/>
      <protection/>
    </xf>
    <xf numFmtId="10" fontId="3" fillId="0" borderId="39" xfId="57" applyNumberFormat="1" applyFont="1" applyFill="1" applyBorder="1" applyAlignment="1">
      <alignment horizontal="right"/>
      <protection/>
    </xf>
    <xf numFmtId="0" fontId="3" fillId="0" borderId="74" xfId="57" applyFont="1" applyFill="1" applyBorder="1">
      <alignment/>
      <protection/>
    </xf>
    <xf numFmtId="3" fontId="3" fillId="0" borderId="40" xfId="57" applyNumberFormat="1" applyFont="1" applyFill="1" applyBorder="1">
      <alignment/>
      <protection/>
    </xf>
    <xf numFmtId="10" fontId="3" fillId="0" borderId="118" xfId="57" applyNumberFormat="1" applyFont="1" applyFill="1" applyBorder="1" applyAlignment="1">
      <alignment horizontal="right"/>
      <protection/>
    </xf>
    <xf numFmtId="3" fontId="3" fillId="0" borderId="119" xfId="57" applyNumberFormat="1" applyFont="1" applyFill="1" applyBorder="1">
      <alignment/>
      <protection/>
    </xf>
    <xf numFmtId="3" fontId="3" fillId="0" borderId="120" xfId="57" applyNumberFormat="1" applyFont="1" applyFill="1" applyBorder="1">
      <alignment/>
      <protection/>
    </xf>
    <xf numFmtId="3" fontId="3" fillId="0" borderId="121" xfId="57" applyNumberFormat="1" applyFont="1" applyFill="1" applyBorder="1">
      <alignment/>
      <protection/>
    </xf>
    <xf numFmtId="10" fontId="3" fillId="0" borderId="122" xfId="57" applyNumberFormat="1" applyFont="1" applyFill="1" applyBorder="1">
      <alignment/>
      <protection/>
    </xf>
    <xf numFmtId="10" fontId="3" fillId="0" borderId="122" xfId="57" applyNumberFormat="1" applyFont="1" applyFill="1" applyBorder="1" applyAlignment="1">
      <alignment horizontal="right"/>
      <protection/>
    </xf>
    <xf numFmtId="0" fontId="3" fillId="0" borderId="123" xfId="57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124" xfId="57" applyNumberFormat="1" applyFont="1" applyFill="1" applyBorder="1" applyAlignment="1">
      <alignment horizontal="right" vertical="center"/>
      <protection/>
    </xf>
    <xf numFmtId="3" fontId="28" fillId="36" borderId="125" xfId="57" applyNumberFormat="1" applyFont="1" applyFill="1" applyBorder="1" applyAlignment="1">
      <alignment vertical="center"/>
      <protection/>
    </xf>
    <xf numFmtId="3" fontId="28" fillId="36" borderId="126" xfId="57" applyNumberFormat="1" applyFont="1" applyFill="1" applyBorder="1" applyAlignment="1">
      <alignment vertical="center"/>
      <protection/>
    </xf>
    <xf numFmtId="3" fontId="28" fillId="36" borderId="127" xfId="57" applyNumberFormat="1" applyFont="1" applyFill="1" applyBorder="1" applyAlignment="1">
      <alignment vertical="center"/>
      <protection/>
    </xf>
    <xf numFmtId="9" fontId="28" fillId="36" borderId="128" xfId="57" applyNumberFormat="1" applyFont="1" applyFill="1" applyBorder="1" applyAlignment="1">
      <alignment vertical="center"/>
      <protection/>
    </xf>
    <xf numFmtId="0" fontId="28" fillId="36" borderId="129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5" xfId="57" applyNumberFormat="1" applyFont="1" applyFill="1" applyBorder="1" applyAlignment="1">
      <alignment horizontal="center" vertical="center" wrapText="1"/>
      <protection/>
    </xf>
    <xf numFmtId="49" fontId="12" fillId="35" borderId="56" xfId="57" applyNumberFormat="1" applyFont="1" applyFill="1" applyBorder="1" applyAlignment="1">
      <alignment horizontal="center" vertical="center" wrapText="1"/>
      <protection/>
    </xf>
    <xf numFmtId="49" fontId="12" fillId="35" borderId="59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3" xfId="57" applyNumberFormat="1" applyFont="1" applyFill="1" applyBorder="1" applyAlignment="1">
      <alignment horizontal="right"/>
      <protection/>
    </xf>
    <xf numFmtId="3" fontId="6" fillId="38" borderId="130" xfId="57" applyNumberFormat="1" applyFont="1" applyFill="1" applyBorder="1">
      <alignment/>
      <protection/>
    </xf>
    <xf numFmtId="3" fontId="6" fillId="38" borderId="131" xfId="57" applyNumberFormat="1" applyFont="1" applyFill="1" applyBorder="1">
      <alignment/>
      <protection/>
    </xf>
    <xf numFmtId="3" fontId="6" fillId="38" borderId="104" xfId="57" applyNumberFormat="1" applyFont="1" applyFill="1" applyBorder="1">
      <alignment/>
      <protection/>
    </xf>
    <xf numFmtId="3" fontId="6" fillId="38" borderId="105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10" fontId="6" fillId="38" borderId="107" xfId="57" applyNumberFormat="1" applyFont="1" applyFill="1" applyBorder="1">
      <alignment/>
      <protection/>
    </xf>
    <xf numFmtId="10" fontId="6" fillId="38" borderId="107" xfId="57" applyNumberFormat="1" applyFont="1" applyFill="1" applyBorder="1" applyAlignment="1">
      <alignment horizontal="right"/>
      <protection/>
    </xf>
    <xf numFmtId="0" fontId="6" fillId="38" borderId="108" xfId="57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32" xfId="57" applyNumberFormat="1" applyFont="1" applyFill="1" applyBorder="1">
      <alignment/>
      <protection/>
    </xf>
    <xf numFmtId="10" fontId="6" fillId="0" borderId="111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2" xfId="57" applyNumberFormat="1" applyFont="1" applyFill="1" applyBorder="1" applyAlignment="1">
      <alignment horizontal="right"/>
      <protection/>
    </xf>
    <xf numFmtId="3" fontId="6" fillId="38" borderId="133" xfId="57" applyNumberFormat="1" applyFont="1" applyFill="1" applyBorder="1">
      <alignment/>
      <protection/>
    </xf>
    <xf numFmtId="3" fontId="6" fillId="38" borderId="134" xfId="57" applyNumberFormat="1" applyFont="1" applyFill="1" applyBorder="1">
      <alignment/>
      <protection/>
    </xf>
    <xf numFmtId="3" fontId="6" fillId="38" borderId="113" xfId="57" applyNumberFormat="1" applyFont="1" applyFill="1" applyBorder="1">
      <alignment/>
      <protection/>
    </xf>
    <xf numFmtId="3" fontId="6" fillId="38" borderId="114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10" fontId="6" fillId="38" borderId="116" xfId="57" applyNumberFormat="1" applyFont="1" applyFill="1" applyBorder="1">
      <alignment/>
      <protection/>
    </xf>
    <xf numFmtId="10" fontId="6" fillId="38" borderId="116" xfId="57" applyNumberFormat="1" applyFont="1" applyFill="1" applyBorder="1" applyAlignment="1">
      <alignment horizontal="right"/>
      <protection/>
    </xf>
    <xf numFmtId="0" fontId="6" fillId="38" borderId="117" xfId="57" applyFont="1" applyFill="1" applyBorder="1">
      <alignment/>
      <protection/>
    </xf>
    <xf numFmtId="3" fontId="3" fillId="0" borderId="135" xfId="57" applyNumberFormat="1" applyFont="1" applyFill="1" applyBorder="1">
      <alignment/>
      <protection/>
    </xf>
    <xf numFmtId="3" fontId="3" fillId="0" borderId="72" xfId="57" applyNumberFormat="1" applyFont="1" applyFill="1" applyBorder="1">
      <alignment/>
      <protection/>
    </xf>
    <xf numFmtId="10" fontId="6" fillId="0" borderId="39" xfId="57" applyNumberFormat="1" applyFont="1" applyFill="1" applyBorder="1" applyAlignment="1">
      <alignment horizontal="right"/>
      <protection/>
    </xf>
    <xf numFmtId="3" fontId="3" fillId="0" borderId="136" xfId="57" applyNumberFormat="1" applyFont="1" applyFill="1" applyBorder="1">
      <alignment/>
      <protection/>
    </xf>
    <xf numFmtId="3" fontId="3" fillId="0" borderId="137" xfId="57" applyNumberFormat="1" applyFont="1" applyFill="1" applyBorder="1">
      <alignment/>
      <protection/>
    </xf>
    <xf numFmtId="3" fontId="3" fillId="0" borderId="138" xfId="57" applyNumberFormat="1" applyFont="1" applyFill="1" applyBorder="1">
      <alignment/>
      <protection/>
    </xf>
    <xf numFmtId="10" fontId="6" fillId="0" borderId="122" xfId="57" applyNumberFormat="1" applyFont="1" applyFill="1" applyBorder="1" applyAlignment="1">
      <alignment horizontal="right"/>
      <protection/>
    </xf>
    <xf numFmtId="10" fontId="29" fillId="8" borderId="124" xfId="57" applyNumberFormat="1" applyFont="1" applyFill="1" applyBorder="1" applyAlignment="1">
      <alignment horizontal="right" vertical="center"/>
      <protection/>
    </xf>
    <xf numFmtId="3" fontId="29" fillId="8" borderId="139" xfId="57" applyNumberFormat="1" applyFont="1" applyFill="1" applyBorder="1" applyAlignment="1">
      <alignment vertical="center"/>
      <protection/>
    </xf>
    <xf numFmtId="3" fontId="29" fillId="8" borderId="140" xfId="57" applyNumberFormat="1" applyFont="1" applyFill="1" applyBorder="1" applyAlignment="1">
      <alignment vertical="center"/>
      <protection/>
    </xf>
    <xf numFmtId="3" fontId="29" fillId="8" borderId="141" xfId="57" applyNumberFormat="1" applyFont="1" applyFill="1" applyBorder="1" applyAlignment="1">
      <alignment vertical="center"/>
      <protection/>
    </xf>
    <xf numFmtId="3" fontId="29" fillId="8" borderId="0" xfId="57" applyNumberFormat="1" applyFont="1" applyFill="1" applyBorder="1" applyAlignment="1">
      <alignment vertical="center"/>
      <protection/>
    </xf>
    <xf numFmtId="3" fontId="29" fillId="8" borderId="142" xfId="57" applyNumberFormat="1" applyFont="1" applyFill="1" applyBorder="1" applyAlignment="1">
      <alignment vertical="center"/>
      <protection/>
    </xf>
    <xf numFmtId="10" fontId="29" fillId="8" borderId="143" xfId="57" applyNumberFormat="1" applyFont="1" applyFill="1" applyBorder="1" applyAlignment="1">
      <alignment vertical="center"/>
      <protection/>
    </xf>
    <xf numFmtId="10" fontId="29" fillId="8" borderId="143" xfId="57" applyNumberFormat="1" applyFont="1" applyFill="1" applyBorder="1" applyAlignment="1">
      <alignment horizontal="right" vertical="center"/>
      <protection/>
    </xf>
    <xf numFmtId="0" fontId="29" fillId="8" borderId="144" xfId="57" applyNumberFormat="1" applyFont="1" applyFill="1" applyBorder="1" applyAlignment="1">
      <alignment vertical="center"/>
      <protection/>
    </xf>
    <xf numFmtId="0" fontId="29" fillId="37" borderId="144" xfId="57" applyNumberFormat="1" applyFont="1" applyFill="1" applyBorder="1" applyAlignment="1">
      <alignment vertical="center"/>
      <protection/>
    </xf>
    <xf numFmtId="3" fontId="12" fillId="38" borderId="134" xfId="57" applyNumberFormat="1" applyFont="1" applyFill="1" applyBorder="1" applyAlignment="1">
      <alignment vertical="center"/>
      <protection/>
    </xf>
    <xf numFmtId="10" fontId="12" fillId="38" borderId="89" xfId="57" applyNumberFormat="1" applyFont="1" applyFill="1" applyBorder="1" applyAlignment="1">
      <alignment horizontal="right" vertical="center"/>
      <protection/>
    </xf>
    <xf numFmtId="3" fontId="12" fillId="38" borderId="71" xfId="57" applyNumberFormat="1" applyFont="1" applyFill="1" applyBorder="1" applyAlignment="1">
      <alignment vertical="center"/>
      <protection/>
    </xf>
    <xf numFmtId="3" fontId="12" fillId="38" borderId="42" xfId="57" applyNumberFormat="1" applyFont="1" applyFill="1" applyBorder="1" applyAlignment="1">
      <alignment vertical="center"/>
      <protection/>
    </xf>
    <xf numFmtId="3" fontId="12" fillId="38" borderId="41" xfId="57" applyNumberFormat="1" applyFont="1" applyFill="1" applyBorder="1" applyAlignment="1">
      <alignment vertical="center"/>
      <protection/>
    </xf>
    <xf numFmtId="10" fontId="12" fillId="38" borderId="39" xfId="57" applyNumberFormat="1" applyFont="1" applyFill="1" applyBorder="1" applyAlignment="1">
      <alignment vertical="center"/>
      <protection/>
    </xf>
    <xf numFmtId="10" fontId="12" fillId="38" borderId="39" xfId="57" applyNumberFormat="1" applyFont="1" applyFill="1" applyBorder="1" applyAlignment="1">
      <alignment horizontal="right" vertical="center"/>
      <protection/>
    </xf>
    <xf numFmtId="0" fontId="12" fillId="38" borderId="74" xfId="57" applyFont="1" applyFill="1" applyBorder="1" applyAlignment="1">
      <alignment vertical="center"/>
      <protection/>
    </xf>
    <xf numFmtId="10" fontId="28" fillId="36" borderId="145" xfId="57" applyNumberFormat="1" applyFont="1" applyFill="1" applyBorder="1" applyAlignment="1">
      <alignment horizontal="right" vertical="center"/>
      <protection/>
    </xf>
    <xf numFmtId="3" fontId="28" fillId="36" borderId="78" xfId="57" applyNumberFormat="1" applyFont="1" applyFill="1" applyBorder="1" applyAlignment="1">
      <alignment vertical="center"/>
      <protection/>
    </xf>
    <xf numFmtId="3" fontId="28" fillId="36" borderId="77" xfId="57" applyNumberFormat="1" applyFont="1" applyFill="1" applyBorder="1" applyAlignment="1">
      <alignment vertical="center"/>
      <protection/>
    </xf>
    <xf numFmtId="3" fontId="28" fillId="36" borderId="82" xfId="57" applyNumberFormat="1" applyFont="1" applyFill="1" applyBorder="1" applyAlignment="1">
      <alignment vertical="center"/>
      <protection/>
    </xf>
    <xf numFmtId="173" fontId="28" fillId="36" borderId="146" xfId="57" applyNumberFormat="1" applyFont="1" applyFill="1" applyBorder="1" applyAlignment="1">
      <alignment vertical="center"/>
      <protection/>
    </xf>
    <xf numFmtId="0" fontId="28" fillId="36" borderId="83" xfId="57" applyNumberFormat="1" applyFont="1" applyFill="1" applyBorder="1" applyAlignment="1">
      <alignment vertical="center"/>
      <protection/>
    </xf>
    <xf numFmtId="10" fontId="29" fillId="36" borderId="124" xfId="57" applyNumberFormat="1" applyFont="1" applyFill="1" applyBorder="1" applyAlignment="1">
      <alignment horizontal="right" vertical="center"/>
      <protection/>
    </xf>
    <xf numFmtId="3" fontId="29" fillId="36" borderId="141" xfId="57" applyNumberFormat="1" applyFont="1" applyFill="1" applyBorder="1" applyAlignment="1">
      <alignment vertical="center"/>
      <protection/>
    </xf>
    <xf numFmtId="3" fontId="29" fillId="36" borderId="140" xfId="57" applyNumberFormat="1" applyFont="1" applyFill="1" applyBorder="1" applyAlignment="1">
      <alignment vertical="center"/>
      <protection/>
    </xf>
    <xf numFmtId="3" fontId="29" fillId="36" borderId="0" xfId="57" applyNumberFormat="1" applyFont="1" applyFill="1" applyBorder="1" applyAlignment="1">
      <alignment vertical="center"/>
      <protection/>
    </xf>
    <xf numFmtId="3" fontId="29" fillId="36" borderId="142" xfId="57" applyNumberFormat="1" applyFont="1" applyFill="1" applyBorder="1" applyAlignment="1">
      <alignment vertical="center"/>
      <protection/>
    </xf>
    <xf numFmtId="0" fontId="29" fillId="36" borderId="144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3" xfId="57" applyNumberFormat="1" applyFont="1" applyFill="1" applyBorder="1" applyAlignment="1">
      <alignment horizontal="right" vertical="center"/>
      <protection/>
    </xf>
    <xf numFmtId="3" fontId="12" fillId="38" borderId="104" xfId="57" applyNumberFormat="1" applyFont="1" applyFill="1" applyBorder="1" applyAlignment="1">
      <alignment vertical="center"/>
      <protection/>
    </xf>
    <xf numFmtId="3" fontId="12" fillId="38" borderId="105" xfId="57" applyNumberFormat="1" applyFont="1" applyFill="1" applyBorder="1" applyAlignment="1">
      <alignment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10" fontId="12" fillId="38" borderId="107" xfId="57" applyNumberFormat="1" applyFont="1" applyFill="1" applyBorder="1" applyAlignment="1">
      <alignment vertical="center"/>
      <protection/>
    </xf>
    <xf numFmtId="0" fontId="12" fillId="38" borderId="108" xfId="57" applyFont="1" applyFill="1" applyBorder="1" applyAlignment="1">
      <alignment vertical="center"/>
      <protection/>
    </xf>
    <xf numFmtId="173" fontId="29" fillId="36" borderId="143" xfId="57" applyNumberFormat="1" applyFont="1" applyFill="1" applyBorder="1" applyAlignment="1">
      <alignment vertical="center"/>
      <protection/>
    </xf>
    <xf numFmtId="0" fontId="38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110" fillId="3" borderId="34" xfId="56" applyFont="1" applyFill="1" applyBorder="1">
      <alignment/>
      <protection/>
    </xf>
    <xf numFmtId="0" fontId="111" fillId="3" borderId="33" xfId="56" applyFont="1" applyFill="1" applyBorder="1">
      <alignment/>
      <protection/>
    </xf>
    <xf numFmtId="0" fontId="112" fillId="3" borderId="16" xfId="56" applyFont="1" applyFill="1" applyBorder="1">
      <alignment/>
      <protection/>
    </xf>
    <xf numFmtId="0" fontId="111" fillId="3" borderId="32" xfId="56" applyFont="1" applyFill="1" applyBorder="1">
      <alignment/>
      <protection/>
    </xf>
    <xf numFmtId="0" fontId="113" fillId="3" borderId="16" xfId="56" applyFont="1" applyFill="1" applyBorder="1">
      <alignment/>
      <protection/>
    </xf>
    <xf numFmtId="0" fontId="114" fillId="3" borderId="16" xfId="56" applyFont="1" applyFill="1" applyBorder="1">
      <alignment/>
      <protection/>
    </xf>
    <xf numFmtId="0" fontId="110" fillId="3" borderId="16" xfId="56" applyFont="1" applyFill="1" applyBorder="1">
      <alignment/>
      <protection/>
    </xf>
    <xf numFmtId="0" fontId="110" fillId="3" borderId="147" xfId="56" applyFont="1" applyFill="1" applyBorder="1">
      <alignment/>
      <protection/>
    </xf>
    <xf numFmtId="0" fontId="111" fillId="3" borderId="73" xfId="56" applyFont="1" applyFill="1" applyBorder="1">
      <alignment/>
      <protection/>
    </xf>
    <xf numFmtId="17" fontId="39" fillId="0" borderId="0" xfId="56" applyNumberFormat="1" applyFont="1" applyFill="1">
      <alignment/>
      <protection/>
    </xf>
    <xf numFmtId="0" fontId="39" fillId="39" borderId="13" xfId="56" applyFont="1" applyFill="1" applyBorder="1">
      <alignment/>
      <protection/>
    </xf>
    <xf numFmtId="0" fontId="39" fillId="39" borderId="31" xfId="56" applyFont="1" applyFill="1" applyBorder="1">
      <alignment/>
      <protection/>
    </xf>
    <xf numFmtId="0" fontId="44" fillId="36" borderId="148" xfId="56" applyFont="1" applyFill="1" applyBorder="1">
      <alignment/>
      <protection/>
    </xf>
    <xf numFmtId="0" fontId="45" fillId="36" borderId="149" xfId="45" applyFont="1" applyFill="1" applyBorder="1" applyAlignment="1" applyProtection="1">
      <alignment horizontal="left" indent="1"/>
      <protection/>
    </xf>
    <xf numFmtId="0" fontId="44" fillId="3" borderId="150" xfId="56" applyFont="1" applyFill="1" applyBorder="1">
      <alignment/>
      <protection/>
    </xf>
    <xf numFmtId="0" fontId="45" fillId="3" borderId="109" xfId="45" applyFont="1" applyFill="1" applyBorder="1" applyAlignment="1" applyProtection="1">
      <alignment horizontal="left" indent="1"/>
      <protection/>
    </xf>
    <xf numFmtId="0" fontId="44" fillId="36" borderId="150" xfId="56" applyFont="1" applyFill="1" applyBorder="1">
      <alignment/>
      <protection/>
    </xf>
    <xf numFmtId="0" fontId="45" fillId="36" borderId="109" xfId="45" applyFont="1" applyFill="1" applyBorder="1" applyAlignment="1" applyProtection="1">
      <alignment horizontal="left" indent="1"/>
      <protection/>
    </xf>
    <xf numFmtId="0" fontId="45" fillId="36" borderId="89" xfId="45" applyFont="1" applyFill="1" applyBorder="1" applyAlignment="1" applyProtection="1">
      <alignment horizontal="left" indent="1"/>
      <protection/>
    </xf>
    <xf numFmtId="0" fontId="115" fillId="7" borderId="151" xfId="59" applyFont="1" applyFill="1" applyBorder="1">
      <alignment/>
      <protection/>
    </xf>
    <xf numFmtId="0" fontId="115" fillId="7" borderId="0" xfId="59" applyFont="1" applyFill="1">
      <alignment/>
      <protection/>
    </xf>
    <xf numFmtId="0" fontId="116" fillId="7" borderId="152" xfId="59" applyFont="1" applyFill="1" applyBorder="1" applyAlignment="1">
      <alignment/>
      <protection/>
    </xf>
    <xf numFmtId="0" fontId="117" fillId="7" borderId="139" xfId="59" applyFont="1" applyFill="1" applyBorder="1" applyAlignment="1">
      <alignment/>
      <protection/>
    </xf>
    <xf numFmtId="0" fontId="118" fillId="7" borderId="152" xfId="59" applyFont="1" applyFill="1" applyBorder="1" applyAlignment="1">
      <alignment/>
      <protection/>
    </xf>
    <xf numFmtId="0" fontId="119" fillId="7" borderId="139" xfId="59" applyFont="1" applyFill="1" applyBorder="1" applyAlignment="1">
      <alignment/>
      <protection/>
    </xf>
    <xf numFmtId="37" fontId="120" fillId="7" borderId="0" xfId="61" applyFont="1" applyFill="1">
      <alignment/>
      <protection/>
    </xf>
    <xf numFmtId="37" fontId="121" fillId="7" borderId="0" xfId="61" applyFont="1" applyFill="1">
      <alignment/>
      <protection/>
    </xf>
    <xf numFmtId="37" fontId="122" fillId="7" borderId="0" xfId="61" applyFont="1" applyFill="1" applyAlignment="1">
      <alignment horizontal="left" indent="1"/>
      <protection/>
    </xf>
    <xf numFmtId="37" fontId="123" fillId="7" borderId="0" xfId="61" applyFont="1" applyFill="1">
      <alignment/>
      <protection/>
    </xf>
    <xf numFmtId="0" fontId="45" fillId="0" borderId="109" xfId="45" applyFont="1" applyFill="1" applyBorder="1" applyAlignment="1" applyProtection="1">
      <alignment horizontal="left" indent="1"/>
      <protection/>
    </xf>
    <xf numFmtId="0" fontId="45" fillId="0" borderId="153" xfId="45" applyFont="1" applyFill="1" applyBorder="1" applyAlignment="1" applyProtection="1">
      <alignment horizontal="left" indent="1"/>
      <protection/>
    </xf>
    <xf numFmtId="0" fontId="29" fillId="36" borderId="77" xfId="57" applyNumberFormat="1" applyFont="1" applyFill="1" applyBorder="1" applyAlignment="1">
      <alignment vertical="center"/>
      <protection/>
    </xf>
    <xf numFmtId="0" fontId="6" fillId="0" borderId="154" xfId="57" applyFont="1" applyFill="1" applyBorder="1">
      <alignment/>
      <protection/>
    </xf>
    <xf numFmtId="0" fontId="6" fillId="0" borderId="155" xfId="57" applyFont="1" applyFill="1" applyBorder="1">
      <alignment/>
      <protection/>
    </xf>
    <xf numFmtId="0" fontId="6" fillId="0" borderId="156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37" fontId="124" fillId="7" borderId="0" xfId="61" applyFont="1" applyFill="1" applyAlignment="1">
      <alignment horizontal="left" indent="1"/>
      <protection/>
    </xf>
    <xf numFmtId="37" fontId="125" fillId="7" borderId="0" xfId="61" applyFont="1" applyFill="1">
      <alignment/>
      <protection/>
    </xf>
    <xf numFmtId="0" fontId="42" fillId="4" borderId="158" xfId="58" applyFont="1" applyFill="1" applyBorder="1">
      <alignment/>
      <protection/>
    </xf>
    <xf numFmtId="0" fontId="43" fillId="4" borderId="159" xfId="45" applyFont="1" applyFill="1" applyBorder="1" applyAlignment="1" applyProtection="1">
      <alignment horizontal="left" indent="1"/>
      <protection/>
    </xf>
    <xf numFmtId="0" fontId="45" fillId="3" borderId="160" xfId="45" applyFont="1" applyFill="1" applyBorder="1" applyAlignment="1" applyProtection="1">
      <alignment horizontal="left" indent="1"/>
      <protection/>
    </xf>
    <xf numFmtId="0" fontId="126" fillId="0" borderId="0" xfId="56" applyFont="1" applyFill="1">
      <alignment/>
      <protection/>
    </xf>
    <xf numFmtId="0" fontId="127" fillId="0" borderId="0" xfId="56" applyFont="1" applyFill="1">
      <alignment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45" applyFont="1" applyFill="1" applyAlignment="1" applyProtection="1">
      <alignment/>
      <protection/>
    </xf>
    <xf numFmtId="37" fontId="48" fillId="0" borderId="0" xfId="60" applyFont="1">
      <alignment/>
      <protection/>
    </xf>
    <xf numFmtId="10" fontId="14" fillId="38" borderId="112" xfId="57" applyNumberFormat="1" applyFont="1" applyFill="1" applyBorder="1" applyAlignment="1">
      <alignment horizontal="right"/>
      <protection/>
    </xf>
    <xf numFmtId="0" fontId="131" fillId="33" borderId="0" xfId="0" applyFont="1" applyFill="1" applyAlignment="1">
      <alignment vertical="center"/>
    </xf>
    <xf numFmtId="3" fontId="6" fillId="36" borderId="161" xfId="60" applyNumberFormat="1" applyFont="1" applyFill="1" applyBorder="1">
      <alignment/>
      <protection/>
    </xf>
    <xf numFmtId="3" fontId="6" fillId="36" borderId="0" xfId="60" applyNumberFormat="1" applyFont="1" applyFill="1" applyBorder="1">
      <alignment/>
      <protection/>
    </xf>
    <xf numFmtId="3" fontId="6" fillId="36" borderId="22" xfId="60" applyNumberFormat="1" applyFont="1" applyFill="1" applyBorder="1">
      <alignment/>
      <protection/>
    </xf>
    <xf numFmtId="37" fontId="6" fillId="36" borderId="22" xfId="60" applyFont="1" applyFill="1" applyBorder="1" applyAlignment="1" applyProtection="1">
      <alignment horizontal="right"/>
      <protection/>
    </xf>
    <xf numFmtId="3" fontId="6" fillId="36" borderId="0" xfId="60" applyNumberFormat="1" applyFont="1" applyFill="1" applyBorder="1" applyAlignment="1">
      <alignment horizontal="right"/>
      <protection/>
    </xf>
    <xf numFmtId="3" fontId="6" fillId="36" borderId="18" xfId="60" applyNumberFormat="1" applyFont="1" applyFill="1" applyBorder="1" applyAlignment="1">
      <alignment horizontal="right"/>
      <protection/>
    </xf>
    <xf numFmtId="37" fontId="3" fillId="36" borderId="22" xfId="60" applyFont="1" applyFill="1" applyBorder="1" applyAlignment="1" applyProtection="1">
      <alignment horizontal="right"/>
      <protection/>
    </xf>
    <xf numFmtId="2" fontId="6" fillId="36" borderId="18" xfId="60" applyNumberFormat="1" applyFont="1" applyFill="1" applyBorder="1" applyProtection="1">
      <alignment/>
      <protection/>
    </xf>
    <xf numFmtId="2" fontId="6" fillId="36" borderId="0" xfId="60" applyNumberFormat="1" applyFont="1" applyFill="1" applyBorder="1" applyProtection="1">
      <alignment/>
      <protection/>
    </xf>
    <xf numFmtId="2" fontId="6" fillId="36" borderId="11" xfId="60" applyNumberFormat="1" applyFont="1" applyFill="1" applyBorder="1" applyAlignment="1" applyProtection="1">
      <alignment horizontal="center"/>
      <protection/>
    </xf>
    <xf numFmtId="37" fontId="132" fillId="0" borderId="0" xfId="60" applyFont="1">
      <alignment/>
      <protection/>
    </xf>
    <xf numFmtId="10" fontId="29" fillId="36" borderId="152" xfId="57" applyNumberFormat="1" applyFont="1" applyFill="1" applyBorder="1" applyAlignment="1">
      <alignment horizontal="right"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10" fontId="3" fillId="0" borderId="63" xfId="57" applyNumberFormat="1" applyFont="1" applyFill="1" applyBorder="1" applyAlignment="1">
      <alignment horizontal="right"/>
      <protection/>
    </xf>
    <xf numFmtId="10" fontId="3" fillId="0" borderId="42" xfId="57" applyNumberFormat="1" applyFont="1" applyFill="1" applyBorder="1" applyAlignment="1">
      <alignment horizontal="right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29" fillId="36" borderId="162" xfId="57" applyNumberFormat="1" applyFont="1" applyFill="1" applyBorder="1" applyAlignment="1">
      <alignment vertical="center"/>
      <protection/>
    </xf>
    <xf numFmtId="3" fontId="12" fillId="38" borderId="163" xfId="57" applyNumberFormat="1" applyFont="1" applyFill="1" applyBorder="1" applyAlignment="1">
      <alignment vertical="center"/>
      <protection/>
    </xf>
    <xf numFmtId="3" fontId="3" fillId="0" borderId="150" xfId="57" applyNumberFormat="1" applyFont="1" applyFill="1" applyBorder="1">
      <alignment/>
      <protection/>
    </xf>
    <xf numFmtId="3" fontId="3" fillId="0" borderId="164" xfId="57" applyNumberFormat="1" applyFont="1" applyFill="1" applyBorder="1">
      <alignment/>
      <protection/>
    </xf>
    <xf numFmtId="3" fontId="12" fillId="38" borderId="29" xfId="57" applyNumberFormat="1" applyFont="1" applyFill="1" applyBorder="1" applyAlignment="1">
      <alignment vertical="center"/>
      <protection/>
    </xf>
    <xf numFmtId="37" fontId="133" fillId="0" borderId="0" xfId="60" applyFont="1">
      <alignment/>
      <protection/>
    </xf>
    <xf numFmtId="37" fontId="13" fillId="35" borderId="103" xfId="60" applyFont="1" applyFill="1" applyBorder="1" applyAlignment="1" applyProtection="1">
      <alignment horizontal="center"/>
      <protection/>
    </xf>
    <xf numFmtId="37" fontId="3" fillId="0" borderId="124" xfId="60" applyFont="1" applyFill="1" applyBorder="1" applyProtection="1">
      <alignment/>
      <protection/>
    </xf>
    <xf numFmtId="37" fontId="3" fillId="0" borderId="165" xfId="60" applyFont="1" applyFill="1" applyBorder="1" applyProtection="1">
      <alignment/>
      <protection/>
    </xf>
    <xf numFmtId="3" fontId="3" fillId="0" borderId="124" xfId="60" applyNumberFormat="1" applyFont="1" applyFill="1" applyBorder="1" applyAlignment="1">
      <alignment horizontal="right"/>
      <protection/>
    </xf>
    <xf numFmtId="3" fontId="3" fillId="0" borderId="166" xfId="60" applyNumberFormat="1" applyFont="1" applyFill="1" applyBorder="1" applyAlignment="1">
      <alignment horizontal="right"/>
      <protection/>
    </xf>
    <xf numFmtId="2" fontId="6" fillId="0" borderId="166" xfId="60" applyNumberFormat="1" applyFont="1" applyFill="1" applyBorder="1" applyAlignment="1" applyProtection="1">
      <alignment horizontal="right" indent="1"/>
      <protection/>
    </xf>
    <xf numFmtId="2" fontId="6" fillId="0" borderId="124" xfId="60" applyNumberFormat="1" applyFont="1" applyFill="1" applyBorder="1" applyAlignment="1" applyProtection="1">
      <alignment horizontal="right" indent="1"/>
      <protection/>
    </xf>
    <xf numFmtId="2" fontId="6" fillId="0" borderId="84" xfId="60" applyNumberFormat="1" applyFont="1" applyFill="1" applyBorder="1" applyAlignment="1" applyProtection="1">
      <alignment horizontal="center"/>
      <protection/>
    </xf>
    <xf numFmtId="37" fontId="134" fillId="0" borderId="0" xfId="60" applyFont="1">
      <alignment/>
      <protection/>
    </xf>
    <xf numFmtId="173" fontId="29" fillId="36" borderId="152" xfId="57" applyNumberFormat="1" applyFont="1" applyFill="1" applyBorder="1" applyAlignment="1">
      <alignment vertical="center"/>
      <protection/>
    </xf>
    <xf numFmtId="10" fontId="12" fillId="38" borderId="114" xfId="57" applyNumberFormat="1" applyFont="1" applyFill="1" applyBorder="1" applyAlignment="1">
      <alignment vertical="center"/>
      <protection/>
    </xf>
    <xf numFmtId="10" fontId="3" fillId="0" borderId="63" xfId="57" applyNumberFormat="1" applyFont="1" applyFill="1" applyBorder="1">
      <alignment/>
      <protection/>
    </xf>
    <xf numFmtId="10" fontId="3" fillId="0" borderId="42" xfId="57" applyNumberFormat="1" applyFont="1" applyFill="1" applyBorder="1">
      <alignment/>
      <protection/>
    </xf>
    <xf numFmtId="10" fontId="12" fillId="38" borderId="105" xfId="57" applyNumberFormat="1" applyFont="1" applyFill="1" applyBorder="1" applyAlignment="1">
      <alignment vertical="center"/>
      <protection/>
    </xf>
    <xf numFmtId="37" fontId="6" fillId="14" borderId="26" xfId="60" applyFont="1" applyFill="1" applyBorder="1" applyProtection="1">
      <alignment/>
      <protection/>
    </xf>
    <xf numFmtId="37" fontId="6" fillId="14" borderId="14" xfId="60" applyFont="1" applyFill="1" applyBorder="1" applyProtection="1">
      <alignment/>
      <protection/>
    </xf>
    <xf numFmtId="37" fontId="6" fillId="14" borderId="21" xfId="60" applyFont="1" applyFill="1" applyBorder="1" applyProtection="1">
      <alignment/>
      <protection/>
    </xf>
    <xf numFmtId="3" fontId="6" fillId="14" borderId="14" xfId="60" applyNumberFormat="1" applyFont="1" applyFill="1" applyBorder="1" applyAlignment="1">
      <alignment horizontal="right"/>
      <protection/>
    </xf>
    <xf numFmtId="3" fontId="6" fillId="14" borderId="17" xfId="60" applyNumberFormat="1" applyFont="1" applyFill="1" applyBorder="1" applyAlignment="1">
      <alignment horizontal="right"/>
      <protection/>
    </xf>
    <xf numFmtId="37" fontId="3" fillId="14" borderId="21" xfId="60" applyFont="1" applyFill="1" applyBorder="1" applyProtection="1">
      <alignment/>
      <protection/>
    </xf>
    <xf numFmtId="2" fontId="6" fillId="14" borderId="17" xfId="60" applyNumberFormat="1" applyFont="1" applyFill="1" applyBorder="1" applyAlignment="1" applyProtection="1">
      <alignment horizontal="right" indent="1"/>
      <protection/>
    </xf>
    <xf numFmtId="2" fontId="6" fillId="14" borderId="14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7" xfId="63" applyNumberFormat="1" applyFont="1" applyBorder="1">
      <alignment/>
      <protection/>
    </xf>
    <xf numFmtId="3" fontId="29" fillId="37" borderId="142" xfId="57" applyNumberFormat="1" applyFont="1" applyFill="1" applyBorder="1" applyAlignment="1">
      <alignment vertical="center"/>
      <protection/>
    </xf>
    <xf numFmtId="3" fontId="29" fillId="37" borderId="0" xfId="57" applyNumberFormat="1" applyFont="1" applyFill="1" applyBorder="1" applyAlignment="1">
      <alignment vertical="center"/>
      <protection/>
    </xf>
    <xf numFmtId="3" fontId="29" fillId="37" borderId="141" xfId="57" applyNumberFormat="1" applyFont="1" applyFill="1" applyBorder="1" applyAlignment="1">
      <alignment vertical="center"/>
      <protection/>
    </xf>
    <xf numFmtId="173" fontId="29" fillId="37" borderId="143" xfId="57" applyNumberFormat="1" applyFont="1" applyFill="1" applyBorder="1" applyAlignment="1">
      <alignment vertical="center"/>
      <protection/>
    </xf>
    <xf numFmtId="10" fontId="29" fillId="37" borderId="124" xfId="57" applyNumberFormat="1" applyFont="1" applyFill="1" applyBorder="1" applyAlignment="1">
      <alignment horizontal="right" vertical="center"/>
      <protection/>
    </xf>
    <xf numFmtId="3" fontId="12" fillId="0" borderId="167" xfId="57" applyNumberFormat="1" applyFont="1" applyFill="1" applyBorder="1">
      <alignment/>
      <protection/>
    </xf>
    <xf numFmtId="37" fontId="9" fillId="0" borderId="13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8" fillId="36" borderId="168" xfId="57" applyNumberFormat="1" applyFont="1" applyFill="1" applyBorder="1" applyAlignment="1">
      <alignment horizontal="right" vertical="center"/>
      <protection/>
    </xf>
    <xf numFmtId="3" fontId="3" fillId="0" borderId="34" xfId="60" applyNumberFormat="1" applyFont="1" applyFill="1" applyBorder="1" applyAlignment="1">
      <alignment horizontal="right"/>
      <protection/>
    </xf>
    <xf numFmtId="3" fontId="3" fillId="0" borderId="169" xfId="60" applyNumberFormat="1" applyFont="1" applyFill="1" applyBorder="1">
      <alignment/>
      <protection/>
    </xf>
    <xf numFmtId="3" fontId="3" fillId="0" borderId="169" xfId="60" applyNumberFormat="1" applyFont="1" applyFill="1" applyBorder="1" applyAlignment="1">
      <alignment horizontal="right"/>
      <protection/>
    </xf>
    <xf numFmtId="37" fontId="3" fillId="0" borderId="161" xfId="60" applyFont="1" applyFill="1" applyBorder="1" applyProtection="1">
      <alignment/>
      <protection/>
    </xf>
    <xf numFmtId="37" fontId="3" fillId="0" borderId="169" xfId="60" applyFont="1" applyFill="1" applyBorder="1" applyAlignment="1" applyProtection="1">
      <alignment horizontal="right"/>
      <protection/>
    </xf>
    <xf numFmtId="37" fontId="3" fillId="0" borderId="149" xfId="60" applyFont="1" applyFill="1" applyBorder="1" applyProtection="1">
      <alignment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15" xfId="66" applyNumberFormat="1" applyFont="1" applyFill="1" applyBorder="1" applyAlignment="1" applyProtection="1">
      <alignment horizontal="center"/>
      <protection/>
    </xf>
    <xf numFmtId="2" fontId="6" fillId="36" borderId="0" xfId="66" applyNumberFormat="1" applyFont="1" applyFill="1" applyBorder="1" applyAlignment="1" applyProtection="1">
      <alignment horizontal="center"/>
      <protection/>
    </xf>
    <xf numFmtId="2" fontId="6" fillId="0" borderId="15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24" xfId="66" applyNumberFormat="1" applyFont="1" applyFill="1" applyBorder="1" applyAlignment="1" applyProtection="1">
      <alignment horizontal="center"/>
      <protection/>
    </xf>
    <xf numFmtId="2" fontId="6" fillId="14" borderId="14" xfId="66" applyNumberFormat="1" applyFont="1" applyFill="1" applyBorder="1" applyAlignment="1" applyProtection="1">
      <alignment horizontal="center"/>
      <protection/>
    </xf>
    <xf numFmtId="2" fontId="6" fillId="34" borderId="14" xfId="66" applyNumberFormat="1" applyFont="1" applyFill="1" applyBorder="1" applyAlignment="1" applyProtection="1">
      <alignment horizontal="right" indent="1"/>
      <protection/>
    </xf>
    <xf numFmtId="0" fontId="3" fillId="0" borderId="68" xfId="64" applyNumberFormat="1" applyFont="1" applyBorder="1">
      <alignment/>
      <protection/>
    </xf>
    <xf numFmtId="3" fontId="3" fillId="0" borderId="65" xfId="64" applyNumberFormat="1" applyFont="1" applyBorder="1">
      <alignment/>
      <protection/>
    </xf>
    <xf numFmtId="3" fontId="3" fillId="0" borderId="110" xfId="64" applyNumberFormat="1" applyFont="1" applyBorder="1">
      <alignment/>
      <protection/>
    </xf>
    <xf numFmtId="10" fontId="3" fillId="0" borderId="11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10" fontId="3" fillId="0" borderId="109" xfId="64" applyNumberFormat="1" applyFont="1" applyBorder="1">
      <alignment/>
      <protection/>
    </xf>
    <xf numFmtId="0" fontId="44" fillId="0" borderId="150" xfId="56" applyFont="1" applyFill="1" applyBorder="1">
      <alignment/>
      <protection/>
    </xf>
    <xf numFmtId="0" fontId="44" fillId="0" borderId="170" xfId="56" applyFont="1" applyFill="1" applyBorder="1">
      <alignment/>
      <protection/>
    </xf>
    <xf numFmtId="3" fontId="3" fillId="0" borderId="171" xfId="57" applyNumberFormat="1" applyFont="1" applyFill="1" applyBorder="1">
      <alignment/>
      <protection/>
    </xf>
    <xf numFmtId="37" fontId="47" fillId="40" borderId="172" xfId="46" applyNumberFormat="1" applyFont="1" applyFill="1" applyBorder="1" applyAlignment="1">
      <alignment/>
    </xf>
    <xf numFmtId="1" fontId="14" fillId="0" borderId="0" xfId="64" applyNumberFormat="1" applyFont="1" applyAlignment="1">
      <alignment horizontal="center" vertical="center" wrapText="1"/>
      <protection/>
    </xf>
    <xf numFmtId="0" fontId="3" fillId="0" borderId="173" xfId="63" applyNumberFormat="1" applyFont="1" applyBorder="1" quotePrefix="1">
      <alignment/>
      <protection/>
    </xf>
    <xf numFmtId="3" fontId="3" fillId="0" borderId="67" xfId="63" applyNumberFormat="1" applyFont="1" applyBorder="1">
      <alignment/>
      <protection/>
    </xf>
    <xf numFmtId="3" fontId="3" fillId="0" borderId="110" xfId="63" applyNumberFormat="1" applyFont="1" applyBorder="1">
      <alignment/>
      <protection/>
    </xf>
    <xf numFmtId="10" fontId="3" fillId="0" borderId="63" xfId="63" applyNumberFormat="1" applyFont="1" applyBorder="1">
      <alignment/>
      <protection/>
    </xf>
    <xf numFmtId="2" fontId="3" fillId="0" borderId="111" xfId="63" applyNumberFormat="1" applyFont="1" applyBorder="1" applyAlignment="1">
      <alignment horizontal="right"/>
      <protection/>
    </xf>
    <xf numFmtId="2" fontId="3" fillId="0" borderId="111" xfId="63" applyNumberFormat="1" applyFont="1" applyBorder="1">
      <alignment/>
      <protection/>
    </xf>
    <xf numFmtId="10" fontId="28" fillId="36" borderId="174" xfId="57" applyNumberFormat="1" applyFont="1" applyFill="1" applyBorder="1" applyAlignment="1">
      <alignment horizontal="right" vertical="center"/>
      <protection/>
    </xf>
    <xf numFmtId="37" fontId="34" fillId="40" borderId="172" xfId="46" applyNumberFormat="1" applyFont="1" applyFill="1" applyBorder="1" applyAlignment="1">
      <alignment/>
    </xf>
    <xf numFmtId="37" fontId="34" fillId="40" borderId="175" xfId="46" applyNumberFormat="1" applyFont="1" applyFill="1" applyBorder="1" applyAlignment="1">
      <alignment/>
    </xf>
    <xf numFmtId="0" fontId="3" fillId="33" borderId="0" xfId="57" applyFont="1" applyFill="1">
      <alignment/>
      <protection/>
    </xf>
    <xf numFmtId="37" fontId="34" fillId="33" borderId="0" xfId="46" applyNumberFormat="1" applyFont="1" applyFill="1" applyBorder="1" applyAlignment="1">
      <alignment horizontal="center"/>
    </xf>
    <xf numFmtId="0" fontId="10" fillId="0" borderId="0" xfId="56" applyFont="1" applyFill="1">
      <alignment/>
      <protection/>
    </xf>
    <xf numFmtId="0" fontId="7" fillId="0" borderId="0" xfId="56" applyFont="1" applyFill="1">
      <alignment/>
      <protection/>
    </xf>
    <xf numFmtId="1" fontId="32" fillId="0" borderId="0" xfId="57" applyNumberFormat="1" applyFont="1" applyFill="1" applyAlignment="1">
      <alignment horizontal="center" vertical="center" wrapText="1"/>
      <protection/>
    </xf>
    <xf numFmtId="0" fontId="3" fillId="0" borderId="176" xfId="63" applyNumberFormat="1" applyFont="1" applyBorder="1" quotePrefix="1">
      <alignment/>
      <protection/>
    </xf>
    <xf numFmtId="3" fontId="3" fillId="0" borderId="121" xfId="63" applyNumberFormat="1" applyFont="1" applyBorder="1">
      <alignment/>
      <protection/>
    </xf>
    <xf numFmtId="3" fontId="3" fillId="0" borderId="138" xfId="63" applyNumberFormat="1" applyFont="1" applyBorder="1">
      <alignment/>
      <protection/>
    </xf>
    <xf numFmtId="10" fontId="3" fillId="0" borderId="120" xfId="63" applyNumberFormat="1" applyFont="1" applyBorder="1">
      <alignment/>
      <protection/>
    </xf>
    <xf numFmtId="2" fontId="3" fillId="0" borderId="122" xfId="63" applyNumberFormat="1" applyFont="1" applyBorder="1" applyAlignment="1">
      <alignment horizontal="right"/>
      <protection/>
    </xf>
    <xf numFmtId="2" fontId="3" fillId="0" borderId="122" xfId="63" applyNumberFormat="1" applyFont="1" applyBorder="1">
      <alignment/>
      <protection/>
    </xf>
    <xf numFmtId="3" fontId="3" fillId="0" borderId="0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3" fillId="35" borderId="106" xfId="60" applyFont="1" applyFill="1" applyBorder="1" applyAlignment="1" applyProtection="1">
      <alignment horizontal="center"/>
      <protection/>
    </xf>
    <xf numFmtId="37" fontId="3" fillId="0" borderId="177" xfId="60" applyFont="1" applyFill="1" applyBorder="1" applyAlignment="1" applyProtection="1">
      <alignment horizontal="right"/>
      <protection/>
    </xf>
    <xf numFmtId="37" fontId="3" fillId="0" borderId="178" xfId="60" applyFont="1" applyFill="1" applyBorder="1" applyAlignment="1" applyProtection="1">
      <alignment horizontal="right"/>
      <protection/>
    </xf>
    <xf numFmtId="37" fontId="3" fillId="0" borderId="178" xfId="60" applyFont="1" applyFill="1" applyBorder="1" applyProtection="1">
      <alignment/>
      <protection/>
    </xf>
    <xf numFmtId="37" fontId="3" fillId="0" borderId="179" xfId="60" applyFont="1" applyFill="1" applyBorder="1" applyAlignment="1" applyProtection="1">
      <alignment horizontal="right"/>
      <protection/>
    </xf>
    <xf numFmtId="3" fontId="3" fillId="0" borderId="178" xfId="60" applyNumberFormat="1" applyFont="1" applyFill="1" applyBorder="1" applyAlignment="1">
      <alignment horizontal="right"/>
      <protection/>
    </xf>
    <xf numFmtId="3" fontId="3" fillId="0" borderId="38" xfId="60" applyNumberFormat="1" applyFont="1" applyFill="1" applyBorder="1" applyAlignment="1">
      <alignment horizontal="right"/>
      <protection/>
    </xf>
    <xf numFmtId="2" fontId="6" fillId="0" borderId="178" xfId="66" applyNumberFormat="1" applyFont="1" applyFill="1" applyBorder="1" applyAlignment="1" applyProtection="1">
      <alignment horizontal="center"/>
      <protection/>
    </xf>
    <xf numFmtId="2" fontId="6" fillId="0" borderId="38" xfId="60" applyNumberFormat="1" applyFont="1" applyFill="1" applyBorder="1" applyAlignment="1" applyProtection="1">
      <alignment horizontal="right" indent="1"/>
      <protection/>
    </xf>
    <xf numFmtId="2" fontId="6" fillId="0" borderId="178" xfId="60" applyNumberFormat="1" applyFont="1" applyFill="1" applyBorder="1" applyAlignment="1" applyProtection="1">
      <alignment horizontal="right" indent="1"/>
      <protection/>
    </xf>
    <xf numFmtId="2" fontId="6" fillId="0" borderId="180" xfId="60" applyNumberFormat="1" applyFont="1" applyFill="1" applyBorder="1" applyAlignment="1" applyProtection="1">
      <alignment horizontal="center"/>
      <protection/>
    </xf>
    <xf numFmtId="37" fontId="18" fillId="35" borderId="161" xfId="60" applyFont="1" applyFill="1" applyBorder="1" applyAlignment="1">
      <alignment horizontal="centerContinuous" vertical="center"/>
      <protection/>
    </xf>
    <xf numFmtId="37" fontId="13" fillId="35" borderId="130" xfId="60" applyFont="1" applyFill="1" applyBorder="1" applyAlignment="1" applyProtection="1">
      <alignment horizontal="center"/>
      <protection/>
    </xf>
    <xf numFmtId="37" fontId="13" fillId="35" borderId="181" xfId="60" applyFont="1" applyFill="1" applyBorder="1" applyAlignment="1" applyProtection="1">
      <alignment horizontal="center"/>
      <protection/>
    </xf>
    <xf numFmtId="37" fontId="3" fillId="0" borderId="182" xfId="60" applyFont="1" applyFill="1" applyBorder="1" applyProtection="1">
      <alignment/>
      <protection/>
    </xf>
    <xf numFmtId="37" fontId="3" fillId="0" borderId="183" xfId="60" applyFont="1" applyFill="1" applyBorder="1" applyProtection="1">
      <alignment/>
      <protection/>
    </xf>
    <xf numFmtId="37" fontId="3" fillId="0" borderId="184" xfId="60" applyFont="1" applyFill="1" applyBorder="1" applyProtection="1">
      <alignment/>
      <protection/>
    </xf>
    <xf numFmtId="3" fontId="3" fillId="0" borderId="183" xfId="60" applyNumberFormat="1" applyFont="1" applyFill="1" applyBorder="1" applyAlignment="1">
      <alignment horizontal="right"/>
      <protection/>
    </xf>
    <xf numFmtId="3" fontId="3" fillId="0" borderId="185" xfId="60" applyNumberFormat="1" applyFont="1" applyFill="1" applyBorder="1" applyAlignment="1">
      <alignment horizontal="right"/>
      <protection/>
    </xf>
    <xf numFmtId="2" fontId="6" fillId="0" borderId="183" xfId="66" applyNumberFormat="1" applyFont="1" applyFill="1" applyBorder="1" applyAlignment="1" applyProtection="1">
      <alignment horizontal="center"/>
      <protection/>
    </xf>
    <xf numFmtId="2" fontId="6" fillId="0" borderId="185" xfId="60" applyNumberFormat="1" applyFont="1" applyFill="1" applyBorder="1" applyAlignment="1" applyProtection="1">
      <alignment horizontal="right" indent="1"/>
      <protection/>
    </xf>
    <xf numFmtId="2" fontId="6" fillId="0" borderId="183" xfId="60" applyNumberFormat="1" applyFont="1" applyFill="1" applyBorder="1" applyAlignment="1" applyProtection="1">
      <alignment horizontal="right" indent="1"/>
      <protection/>
    </xf>
    <xf numFmtId="2" fontId="6" fillId="0" borderId="186" xfId="60" applyNumberFormat="1" applyFont="1" applyFill="1" applyBorder="1" applyAlignment="1" applyProtection="1">
      <alignment horizontal="center"/>
      <protection/>
    </xf>
    <xf numFmtId="37" fontId="18" fillId="35" borderId="187" xfId="60" applyFont="1" applyFill="1" applyBorder="1" applyAlignment="1" applyProtection="1">
      <alignment horizontal="center"/>
      <protection/>
    </xf>
    <xf numFmtId="173" fontId="35" fillId="36" borderId="80" xfId="57" applyNumberFormat="1" applyFont="1" applyFill="1" applyBorder="1" applyAlignment="1">
      <alignment vertical="center"/>
      <protection/>
    </xf>
    <xf numFmtId="0" fontId="6" fillId="0" borderId="188" xfId="57" applyFont="1" applyFill="1" applyBorder="1">
      <alignment/>
      <protection/>
    </xf>
    <xf numFmtId="3" fontId="6" fillId="0" borderId="189" xfId="57" applyNumberFormat="1" applyFont="1" applyFill="1" applyBorder="1">
      <alignment/>
      <protection/>
    </xf>
    <xf numFmtId="3" fontId="6" fillId="0" borderId="190" xfId="57" applyNumberFormat="1" applyFont="1" applyFill="1" applyBorder="1">
      <alignment/>
      <protection/>
    </xf>
    <xf numFmtId="3" fontId="6" fillId="0" borderId="191" xfId="57" applyNumberFormat="1" applyFont="1" applyFill="1" applyBorder="1">
      <alignment/>
      <protection/>
    </xf>
    <xf numFmtId="3" fontId="12" fillId="0" borderId="192" xfId="57" applyNumberFormat="1" applyFont="1" applyFill="1" applyBorder="1">
      <alignment/>
      <protection/>
    </xf>
    <xf numFmtId="10" fontId="6" fillId="0" borderId="193" xfId="57" applyNumberFormat="1" applyFont="1" applyFill="1" applyBorder="1">
      <alignment/>
      <protection/>
    </xf>
    <xf numFmtId="3" fontId="6" fillId="0" borderId="194" xfId="57" applyNumberFormat="1" applyFont="1" applyFill="1" applyBorder="1">
      <alignment/>
      <protection/>
    </xf>
    <xf numFmtId="10" fontId="6" fillId="0" borderId="193" xfId="57" applyNumberFormat="1" applyFont="1" applyFill="1" applyBorder="1" applyAlignment="1">
      <alignment horizontal="right"/>
      <protection/>
    </xf>
    <xf numFmtId="10" fontId="6" fillId="0" borderId="195" xfId="57" applyNumberFormat="1" applyFont="1" applyFill="1" applyBorder="1" applyAlignment="1">
      <alignment horizontal="right"/>
      <protection/>
    </xf>
    <xf numFmtId="0" fontId="6" fillId="0" borderId="196" xfId="57" applyFont="1" applyFill="1" applyBorder="1">
      <alignment/>
      <protection/>
    </xf>
    <xf numFmtId="3" fontId="6" fillId="0" borderId="197" xfId="57" applyNumberFormat="1" applyFont="1" applyFill="1" applyBorder="1">
      <alignment/>
      <protection/>
    </xf>
    <xf numFmtId="3" fontId="6" fillId="0" borderId="198" xfId="57" applyNumberFormat="1" applyFont="1" applyFill="1" applyBorder="1">
      <alignment/>
      <protection/>
    </xf>
    <xf numFmtId="3" fontId="6" fillId="0" borderId="199" xfId="57" applyNumberFormat="1" applyFont="1" applyFill="1" applyBorder="1">
      <alignment/>
      <protection/>
    </xf>
    <xf numFmtId="3" fontId="12" fillId="0" borderId="200" xfId="57" applyNumberFormat="1" applyFont="1" applyFill="1" applyBorder="1">
      <alignment/>
      <protection/>
    </xf>
    <xf numFmtId="10" fontId="6" fillId="0" borderId="201" xfId="57" applyNumberFormat="1" applyFont="1" applyFill="1" applyBorder="1">
      <alignment/>
      <protection/>
    </xf>
    <xf numFmtId="3" fontId="6" fillId="0" borderId="202" xfId="57" applyNumberFormat="1" applyFont="1" applyFill="1" applyBorder="1">
      <alignment/>
      <protection/>
    </xf>
    <xf numFmtId="10" fontId="6" fillId="0" borderId="201" xfId="57" applyNumberFormat="1" applyFont="1" applyFill="1" applyBorder="1" applyAlignment="1">
      <alignment horizontal="right"/>
      <protection/>
    </xf>
    <xf numFmtId="10" fontId="6" fillId="0" borderId="203" xfId="57" applyNumberFormat="1" applyFont="1" applyFill="1" applyBorder="1" applyAlignment="1">
      <alignment horizontal="right"/>
      <protection/>
    </xf>
    <xf numFmtId="0" fontId="6" fillId="0" borderId="204" xfId="57" applyFont="1" applyFill="1" applyBorder="1">
      <alignment/>
      <protection/>
    </xf>
    <xf numFmtId="3" fontId="6" fillId="0" borderId="205" xfId="57" applyNumberFormat="1" applyFont="1" applyFill="1" applyBorder="1">
      <alignment/>
      <protection/>
    </xf>
    <xf numFmtId="3" fontId="6" fillId="0" borderId="206" xfId="57" applyNumberFormat="1" applyFont="1" applyFill="1" applyBorder="1">
      <alignment/>
      <protection/>
    </xf>
    <xf numFmtId="3" fontId="6" fillId="0" borderId="207" xfId="57" applyNumberFormat="1" applyFont="1" applyFill="1" applyBorder="1">
      <alignment/>
      <protection/>
    </xf>
    <xf numFmtId="3" fontId="12" fillId="0" borderId="208" xfId="57" applyNumberFormat="1" applyFont="1" applyFill="1" applyBorder="1">
      <alignment/>
      <protection/>
    </xf>
    <xf numFmtId="10" fontId="6" fillId="0" borderId="209" xfId="57" applyNumberFormat="1" applyFont="1" applyFill="1" applyBorder="1">
      <alignment/>
      <protection/>
    </xf>
    <xf numFmtId="3" fontId="6" fillId="0" borderId="210" xfId="57" applyNumberFormat="1" applyFont="1" applyFill="1" applyBorder="1">
      <alignment/>
      <protection/>
    </xf>
    <xf numFmtId="10" fontId="6" fillId="0" borderId="209" xfId="57" applyNumberFormat="1" applyFont="1" applyFill="1" applyBorder="1" applyAlignment="1">
      <alignment horizontal="right"/>
      <protection/>
    </xf>
    <xf numFmtId="10" fontId="6" fillId="0" borderId="211" xfId="57" applyNumberFormat="1" applyFont="1" applyFill="1" applyBorder="1" applyAlignment="1">
      <alignment horizontal="right"/>
      <protection/>
    </xf>
    <xf numFmtId="3" fontId="3" fillId="0" borderId="0" xfId="57" applyNumberFormat="1" applyFont="1" applyFill="1">
      <alignment/>
      <protection/>
    </xf>
    <xf numFmtId="37" fontId="18" fillId="35" borderId="177" xfId="60" applyFont="1" applyFill="1" applyBorder="1" applyAlignment="1">
      <alignment horizontal="centerContinuous" vertical="center"/>
      <protection/>
    </xf>
    <xf numFmtId="37" fontId="3" fillId="0" borderId="177" xfId="60" applyFont="1" applyFill="1" applyBorder="1" applyProtection="1">
      <alignment/>
      <protection/>
    </xf>
    <xf numFmtId="37" fontId="3" fillId="0" borderId="179" xfId="60" applyFont="1" applyFill="1" applyBorder="1" applyProtection="1">
      <alignment/>
      <protection/>
    </xf>
    <xf numFmtId="37" fontId="13" fillId="35" borderId="212" xfId="60" applyFont="1" applyFill="1" applyBorder="1" applyAlignment="1" applyProtection="1">
      <alignment horizontal="center"/>
      <protection/>
    </xf>
    <xf numFmtId="37" fontId="3" fillId="0" borderId="213" xfId="60" applyFont="1" applyFill="1" applyBorder="1" applyAlignment="1" applyProtection="1">
      <alignment horizontal="right"/>
      <protection/>
    </xf>
    <xf numFmtId="37" fontId="3" fillId="0" borderId="214" xfId="60" applyFont="1" applyFill="1" applyBorder="1" applyAlignment="1" applyProtection="1">
      <alignment horizontal="right"/>
      <protection/>
    </xf>
    <xf numFmtId="37" fontId="3" fillId="0" borderId="214" xfId="60" applyFont="1" applyFill="1" applyBorder="1" applyProtection="1">
      <alignment/>
      <protection/>
    </xf>
    <xf numFmtId="37" fontId="3" fillId="0" borderId="215" xfId="60" applyFont="1" applyFill="1" applyBorder="1" applyAlignment="1" applyProtection="1">
      <alignment horizontal="right"/>
      <protection/>
    </xf>
    <xf numFmtId="3" fontId="3" fillId="0" borderId="214" xfId="60" applyNumberFormat="1" applyFont="1" applyFill="1" applyBorder="1" applyAlignment="1">
      <alignment horizontal="right"/>
      <protection/>
    </xf>
    <xf numFmtId="3" fontId="3" fillId="0" borderId="216" xfId="60" applyNumberFormat="1" applyFont="1" applyFill="1" applyBorder="1" applyAlignment="1">
      <alignment horizontal="right"/>
      <protection/>
    </xf>
    <xf numFmtId="2" fontId="6" fillId="0" borderId="214" xfId="66" applyNumberFormat="1" applyFont="1" applyFill="1" applyBorder="1" applyAlignment="1" applyProtection="1">
      <alignment horizontal="center"/>
      <protection/>
    </xf>
    <xf numFmtId="2" fontId="6" fillId="0" borderId="216" xfId="60" applyNumberFormat="1" applyFont="1" applyFill="1" applyBorder="1" applyAlignment="1" applyProtection="1">
      <alignment horizontal="right" indent="1"/>
      <protection/>
    </xf>
    <xf numFmtId="2" fontId="6" fillId="0" borderId="214" xfId="60" applyNumberFormat="1" applyFont="1" applyFill="1" applyBorder="1" applyAlignment="1" applyProtection="1">
      <alignment horizontal="right" indent="1"/>
      <protection/>
    </xf>
    <xf numFmtId="2" fontId="6" fillId="0" borderId="217" xfId="60" applyNumberFormat="1" applyFont="1" applyFill="1" applyBorder="1" applyAlignment="1" applyProtection="1">
      <alignment horizontal="center"/>
      <protection/>
    </xf>
    <xf numFmtId="0" fontId="40" fillId="39" borderId="218" xfId="56" applyFont="1" applyFill="1" applyBorder="1" applyAlignment="1">
      <alignment horizontal="center"/>
      <protection/>
    </xf>
    <xf numFmtId="0" fontId="40" fillId="39" borderId="219" xfId="56" applyFont="1" applyFill="1" applyBorder="1" applyAlignment="1">
      <alignment horizontal="center"/>
      <protection/>
    </xf>
    <xf numFmtId="0" fontId="135" fillId="39" borderId="16" xfId="56" applyFont="1" applyFill="1" applyBorder="1" applyAlignment="1">
      <alignment horizontal="center"/>
      <protection/>
    </xf>
    <xf numFmtId="0" fontId="135" fillId="39" borderId="32" xfId="56" applyFont="1" applyFill="1" applyBorder="1" applyAlignment="1">
      <alignment horizontal="center"/>
      <protection/>
    </xf>
    <xf numFmtId="0" fontId="41" fillId="39" borderId="16" xfId="56" applyFont="1" applyFill="1" applyBorder="1" applyAlignment="1">
      <alignment horizontal="center"/>
      <protection/>
    </xf>
    <xf numFmtId="0" fontId="41" fillId="39" borderId="32" xfId="56" applyFont="1" applyFill="1" applyBorder="1" applyAlignment="1">
      <alignment horizontal="center"/>
      <protection/>
    </xf>
    <xf numFmtId="37" fontId="136" fillId="37" borderId="220" xfId="45" applyNumberFormat="1" applyFont="1" applyFill="1" applyBorder="1" applyAlignment="1" applyProtection="1">
      <alignment horizontal="center"/>
      <protection/>
    </xf>
    <xf numFmtId="37" fontId="136" fillId="37" borderId="221" xfId="45" applyNumberFormat="1" applyFont="1" applyFill="1" applyBorder="1" applyAlignment="1" applyProtection="1">
      <alignment horizontal="center"/>
      <protection/>
    </xf>
    <xf numFmtId="37" fontId="18" fillId="35" borderId="34" xfId="60" applyFont="1" applyFill="1" applyBorder="1" applyAlignment="1">
      <alignment horizontal="center" vertical="center"/>
      <protection/>
    </xf>
    <xf numFmtId="37" fontId="18" fillId="35" borderId="161" xfId="60" applyFont="1" applyFill="1" applyBorder="1" applyAlignment="1">
      <alignment horizontal="center" vertical="center"/>
      <protection/>
    </xf>
    <xf numFmtId="37" fontId="18" fillId="35" borderId="16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18" fillId="35" borderId="213" xfId="60" applyFont="1" applyFill="1" applyBorder="1" applyAlignment="1" applyProtection="1">
      <alignment horizontal="center" vertical="center"/>
      <protection/>
    </xf>
    <xf numFmtId="37" fontId="18" fillId="35" borderId="161" xfId="60" applyFont="1" applyFill="1" applyBorder="1" applyAlignment="1" applyProtection="1">
      <alignment horizontal="center" vertical="center"/>
      <protection/>
    </xf>
    <xf numFmtId="37" fontId="18" fillId="35" borderId="182" xfId="60" applyFont="1" applyFill="1" applyBorder="1" applyAlignment="1" applyProtection="1">
      <alignment horizontal="center" vertical="center"/>
      <protection/>
    </xf>
    <xf numFmtId="37" fontId="23" fillId="40" borderId="0" xfId="45" applyNumberFormat="1" applyFont="1" applyFill="1" applyBorder="1" applyAlignment="1" applyProtection="1">
      <alignment horizontal="center"/>
      <protection/>
    </xf>
    <xf numFmtId="37" fontId="18" fillId="35" borderId="34" xfId="60" applyFont="1" applyFill="1" applyBorder="1" applyAlignment="1" applyProtection="1">
      <alignment horizontal="center" vertical="center"/>
      <protection/>
    </xf>
    <xf numFmtId="37" fontId="18" fillId="35" borderId="33" xfId="60" applyFont="1" applyFill="1" applyBorder="1" applyAlignment="1" applyProtection="1">
      <alignment horizontal="center" vertical="center"/>
      <protection/>
    </xf>
    <xf numFmtId="37" fontId="18" fillId="35" borderId="26" xfId="60" applyFont="1" applyFill="1" applyBorder="1" applyAlignment="1">
      <alignment horizontal="center" vertical="center"/>
      <protection/>
    </xf>
    <xf numFmtId="0" fontId="10" fillId="0" borderId="14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9" fillId="35" borderId="149" xfId="60" applyFont="1" applyFill="1" applyBorder="1" applyAlignment="1">
      <alignment horizontal="center" vertical="center"/>
      <protection/>
    </xf>
    <xf numFmtId="0" fontId="17" fillId="0" borderId="84" xfId="55" applyFont="1" applyBorder="1" applyAlignment="1">
      <alignment horizontal="center" vertical="center"/>
      <protection/>
    </xf>
    <xf numFmtId="37" fontId="21" fillId="35" borderId="34" xfId="60" applyFont="1" applyFill="1" applyBorder="1" applyAlignment="1">
      <alignment horizontal="center" vertical="center"/>
      <protection/>
    </xf>
    <xf numFmtId="37" fontId="21" fillId="35" borderId="161" xfId="60" applyFont="1" applyFill="1" applyBorder="1" applyAlignment="1">
      <alignment horizontal="center" vertical="center"/>
      <protection/>
    </xf>
    <xf numFmtId="37" fontId="21" fillId="35" borderId="33" xfId="60" applyFont="1" applyFill="1" applyBorder="1" applyAlignment="1">
      <alignment horizontal="center" vertical="center"/>
      <protection/>
    </xf>
    <xf numFmtId="37" fontId="21" fillId="35" borderId="16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32" xfId="60" applyFont="1" applyFill="1" applyBorder="1" applyAlignment="1">
      <alignment horizontal="center" vertical="center"/>
      <protection/>
    </xf>
    <xf numFmtId="37" fontId="14" fillId="0" borderId="16" xfId="60" applyFont="1" applyFill="1" applyBorder="1" applyAlignment="1" applyProtection="1">
      <alignment horizontal="center" vertical="center"/>
      <protection/>
    </xf>
    <xf numFmtId="37" fontId="15" fillId="0" borderId="16" xfId="60" applyFont="1" applyBorder="1">
      <alignment/>
      <protection/>
    </xf>
    <xf numFmtId="37" fontId="16" fillId="0" borderId="16" xfId="60" applyFont="1" applyBorder="1">
      <alignment/>
      <protection/>
    </xf>
    <xf numFmtId="37" fontId="15" fillId="0" borderId="20" xfId="60" applyFont="1" applyBorder="1">
      <alignment/>
      <protection/>
    </xf>
    <xf numFmtId="37" fontId="13" fillId="35" borderId="16" xfId="60" applyFont="1" applyFill="1" applyBorder="1" applyAlignment="1">
      <alignment horizontal="center"/>
      <protection/>
    </xf>
    <xf numFmtId="37" fontId="13" fillId="35" borderId="32" xfId="60" applyFont="1" applyFill="1" applyBorder="1" applyAlignment="1">
      <alignment horizontal="center"/>
      <protection/>
    </xf>
    <xf numFmtId="37" fontId="13" fillId="35" borderId="34" xfId="60" applyFont="1" applyFill="1" applyBorder="1" applyAlignment="1">
      <alignment horizontal="center" vertical="center"/>
      <protection/>
    </xf>
    <xf numFmtId="37" fontId="14" fillId="35" borderId="13" xfId="60" applyFont="1" applyFill="1" applyBorder="1" applyAlignment="1">
      <alignment horizontal="center" vertical="center"/>
      <protection/>
    </xf>
    <xf numFmtId="37" fontId="13" fillId="35" borderId="169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8" fillId="35" borderId="177" xfId="60" applyFont="1" applyFill="1" applyBorder="1" applyAlignment="1" applyProtection="1">
      <alignment horizontal="center" vertical="center"/>
      <protection/>
    </xf>
    <xf numFmtId="37" fontId="18" fillId="35" borderId="33" xfId="60" applyFont="1" applyFill="1" applyBorder="1" applyAlignment="1">
      <alignment horizontal="center" vertical="center"/>
      <protection/>
    </xf>
    <xf numFmtId="37" fontId="18" fillId="35" borderId="32" xfId="60" applyFont="1" applyFill="1" applyBorder="1" applyAlignment="1">
      <alignment horizontal="center" vertical="center"/>
      <protection/>
    </xf>
    <xf numFmtId="49" fontId="5" fillId="35" borderId="222" xfId="63" applyNumberFormat="1" applyFont="1" applyFill="1" applyBorder="1" applyAlignment="1">
      <alignment horizontal="center" vertical="center" wrapText="1"/>
      <protection/>
    </xf>
    <xf numFmtId="49" fontId="5" fillId="35" borderId="36" xfId="63" applyNumberFormat="1" applyFont="1" applyFill="1" applyBorder="1" applyAlignment="1">
      <alignment horizontal="center" vertical="center" wrapText="1"/>
      <protection/>
    </xf>
    <xf numFmtId="49" fontId="5" fillId="35" borderId="223" xfId="63" applyNumberFormat="1" applyFont="1" applyFill="1" applyBorder="1" applyAlignment="1">
      <alignment horizontal="center" vertical="center" wrapText="1"/>
      <protection/>
    </xf>
    <xf numFmtId="49" fontId="5" fillId="35" borderId="37" xfId="63" applyNumberFormat="1" applyFont="1" applyFill="1" applyBorder="1" applyAlignment="1">
      <alignment horizontal="center" vertical="center" wrapText="1"/>
      <protection/>
    </xf>
    <xf numFmtId="49" fontId="12" fillId="35" borderId="172" xfId="63" applyNumberFormat="1" applyFont="1" applyFill="1" applyBorder="1" applyAlignment="1">
      <alignment horizontal="center" vertical="center" wrapText="1"/>
      <protection/>
    </xf>
    <xf numFmtId="49" fontId="12" fillId="35" borderId="224" xfId="63" applyNumberFormat="1" applyFont="1" applyFill="1" applyBorder="1" applyAlignment="1">
      <alignment horizontal="center" vertical="center" wrapText="1"/>
      <protection/>
    </xf>
    <xf numFmtId="49" fontId="12" fillId="35" borderId="225" xfId="63" applyNumberFormat="1" applyFont="1" applyFill="1" applyBorder="1" applyAlignment="1">
      <alignment horizontal="center" vertical="center" wrapText="1"/>
      <protection/>
    </xf>
    <xf numFmtId="37" fontId="27" fillId="40" borderId="172" xfId="45" applyNumberFormat="1" applyFont="1" applyFill="1" applyBorder="1" applyAlignment="1" applyProtection="1">
      <alignment horizontal="center"/>
      <protection/>
    </xf>
    <xf numFmtId="37" fontId="27" fillId="40" borderId="224" xfId="45" applyNumberFormat="1" applyFont="1" applyFill="1" applyBorder="1" applyAlignment="1" applyProtection="1">
      <alignment horizontal="center"/>
      <protection/>
    </xf>
    <xf numFmtId="37" fontId="27" fillId="40" borderId="175" xfId="45" applyNumberFormat="1" applyFont="1" applyFill="1" applyBorder="1" applyAlignment="1" applyProtection="1">
      <alignment horizontal="center"/>
      <protection/>
    </xf>
    <xf numFmtId="0" fontId="5" fillId="35" borderId="172" xfId="63" applyFont="1" applyFill="1" applyBorder="1" applyAlignment="1">
      <alignment horizontal="center"/>
      <protection/>
    </xf>
    <xf numFmtId="0" fontId="5" fillId="35" borderId="224" xfId="63" applyFont="1" applyFill="1" applyBorder="1" applyAlignment="1">
      <alignment horizontal="center"/>
      <protection/>
    </xf>
    <xf numFmtId="0" fontId="5" fillId="35" borderId="22" xfId="63" applyFont="1" applyFill="1" applyBorder="1" applyAlignment="1">
      <alignment horizontal="center"/>
      <protection/>
    </xf>
    <xf numFmtId="0" fontId="5" fillId="35" borderId="184" xfId="63" applyFont="1" applyFill="1" applyBorder="1" applyAlignment="1">
      <alignment horizontal="center"/>
      <protection/>
    </xf>
    <xf numFmtId="0" fontId="5" fillId="35" borderId="175" xfId="63" applyFont="1" applyFill="1" applyBorder="1" applyAlignment="1">
      <alignment horizontal="center"/>
      <protection/>
    </xf>
    <xf numFmtId="0" fontId="21" fillId="35" borderId="179" xfId="63" applyFont="1" applyFill="1" applyBorder="1" applyAlignment="1">
      <alignment horizontal="center" vertical="center"/>
      <protection/>
    </xf>
    <xf numFmtId="0" fontId="21" fillId="35" borderId="22" xfId="63" applyFont="1" applyFill="1" applyBorder="1" applyAlignment="1">
      <alignment horizontal="center" vertical="center"/>
      <protection/>
    </xf>
    <xf numFmtId="0" fontId="21" fillId="35" borderId="184" xfId="63" applyFont="1" applyFill="1" applyBorder="1" applyAlignment="1">
      <alignment horizontal="center" vertical="center"/>
      <protection/>
    </xf>
    <xf numFmtId="0" fontId="18" fillId="35" borderId="38" xfId="63" applyFont="1" applyFill="1" applyBorder="1" applyAlignment="1">
      <alignment horizontal="center" vertical="center"/>
      <protection/>
    </xf>
    <xf numFmtId="0" fontId="18" fillId="35" borderId="18" xfId="63" applyFont="1" applyFill="1" applyBorder="1" applyAlignment="1">
      <alignment horizontal="center" vertical="center"/>
      <protection/>
    </xf>
    <xf numFmtId="0" fontId="18" fillId="35" borderId="185" xfId="63" applyFont="1" applyFill="1" applyBorder="1" applyAlignment="1">
      <alignment horizontal="center" vertical="center"/>
      <protection/>
    </xf>
    <xf numFmtId="1" fontId="5" fillId="35" borderId="179" xfId="63" applyNumberFormat="1" applyFont="1" applyFill="1" applyBorder="1" applyAlignment="1">
      <alignment horizontal="center" vertical="center" wrapText="1"/>
      <protection/>
    </xf>
    <xf numFmtId="1" fontId="5" fillId="35" borderId="178" xfId="63" applyNumberFormat="1" applyFont="1" applyFill="1" applyBorder="1" applyAlignment="1">
      <alignment horizontal="center" vertical="center" wrapText="1"/>
      <protection/>
    </xf>
    <xf numFmtId="1" fontId="5" fillId="35" borderId="38" xfId="63" applyNumberFormat="1" applyFont="1" applyFill="1" applyBorder="1" applyAlignment="1">
      <alignment horizontal="center" vertical="center" wrapText="1"/>
      <protection/>
    </xf>
    <xf numFmtId="49" fontId="19" fillId="35" borderId="225" xfId="57" applyNumberFormat="1" applyFont="1" applyFill="1" applyBorder="1" applyAlignment="1">
      <alignment horizontal="center" vertical="center" wrapText="1"/>
      <protection/>
    </xf>
    <xf numFmtId="49" fontId="19" fillId="35" borderId="50" xfId="57" applyNumberFormat="1" applyFont="1" applyFill="1" applyBorder="1" applyAlignment="1">
      <alignment horizontal="center" vertical="center" wrapText="1"/>
      <protection/>
    </xf>
    <xf numFmtId="1" fontId="18" fillId="35" borderId="226" xfId="57" applyNumberFormat="1" applyFont="1" applyFill="1" applyBorder="1" applyAlignment="1">
      <alignment horizontal="center" vertical="center" wrapText="1"/>
      <protection/>
    </xf>
    <xf numFmtId="1" fontId="18" fillId="35" borderId="227" xfId="57" applyNumberFormat="1" applyFont="1" applyFill="1" applyBorder="1" applyAlignment="1">
      <alignment horizontal="center" vertical="center" wrapText="1"/>
      <protection/>
    </xf>
    <xf numFmtId="0" fontId="30" fillId="35" borderId="53" xfId="57" applyFont="1" applyFill="1" applyBorder="1" applyAlignment="1">
      <alignment horizontal="center" vertical="center" wrapText="1"/>
      <protection/>
    </xf>
    <xf numFmtId="0" fontId="19" fillId="35" borderId="127" xfId="57" applyFont="1" applyFill="1" applyBorder="1" applyAlignment="1">
      <alignment horizontal="center"/>
      <protection/>
    </xf>
    <xf numFmtId="0" fontId="19" fillId="35" borderId="228" xfId="57" applyFont="1" applyFill="1" applyBorder="1" applyAlignment="1">
      <alignment horizontal="center"/>
      <protection/>
    </xf>
    <xf numFmtId="0" fontId="19" fillId="35" borderId="174" xfId="57" applyFont="1" applyFill="1" applyBorder="1" applyAlignment="1">
      <alignment horizontal="center"/>
      <protection/>
    </xf>
    <xf numFmtId="0" fontId="19" fillId="35" borderId="229" xfId="57" applyFont="1" applyFill="1" applyBorder="1" applyAlignment="1">
      <alignment horizontal="center"/>
      <protection/>
    </xf>
    <xf numFmtId="0" fontId="19" fillId="35" borderId="230" xfId="57" applyFont="1" applyFill="1" applyBorder="1" applyAlignment="1">
      <alignment horizontal="center"/>
      <protection/>
    </xf>
    <xf numFmtId="49" fontId="18" fillId="35" borderId="231" xfId="57" applyNumberFormat="1" applyFont="1" applyFill="1" applyBorder="1" applyAlignment="1">
      <alignment horizontal="center" vertical="center" wrapText="1"/>
      <protection/>
    </xf>
    <xf numFmtId="0" fontId="31" fillId="0" borderId="167" xfId="57" applyFont="1" applyBorder="1" applyAlignment="1">
      <alignment horizontal="center" vertical="center" wrapText="1"/>
      <protection/>
    </xf>
    <xf numFmtId="49" fontId="19" fillId="35" borderId="52" xfId="57" applyNumberFormat="1" applyFont="1" applyFill="1" applyBorder="1" applyAlignment="1">
      <alignment horizontal="center" vertical="center" wrapText="1"/>
      <protection/>
    </xf>
    <xf numFmtId="49" fontId="19" fillId="35" borderId="232" xfId="57" applyNumberFormat="1" applyFont="1" applyFill="1" applyBorder="1" applyAlignment="1">
      <alignment horizontal="center" vertical="center" wrapText="1"/>
      <protection/>
    </xf>
    <xf numFmtId="37" fontId="34" fillId="40" borderId="172" xfId="46" applyNumberFormat="1" applyFont="1" applyFill="1" applyBorder="1" applyAlignment="1">
      <alignment horizontal="center"/>
    </xf>
    <xf numFmtId="37" fontId="34" fillId="40" borderId="175" xfId="46" applyNumberFormat="1" applyFont="1" applyFill="1" applyBorder="1" applyAlignment="1">
      <alignment horizontal="center"/>
    </xf>
    <xf numFmtId="0" fontId="21" fillId="35" borderId="34" xfId="57" applyFont="1" applyFill="1" applyBorder="1" applyAlignment="1">
      <alignment horizontal="center" vertical="center"/>
      <protection/>
    </xf>
    <xf numFmtId="0" fontId="21" fillId="35" borderId="161" xfId="57" applyFont="1" applyFill="1" applyBorder="1" applyAlignment="1">
      <alignment horizontal="center" vertical="center"/>
      <protection/>
    </xf>
    <xf numFmtId="0" fontId="21" fillId="35" borderId="33" xfId="57" applyFont="1" applyFill="1" applyBorder="1" applyAlignment="1">
      <alignment horizontal="center" vertical="center"/>
      <protection/>
    </xf>
    <xf numFmtId="1" fontId="18" fillId="35" borderId="233" xfId="57" applyNumberFormat="1" applyFont="1" applyFill="1" applyBorder="1" applyAlignment="1">
      <alignment horizontal="center" vertical="center" wrapText="1"/>
      <protection/>
    </xf>
    <xf numFmtId="0" fontId="30" fillId="35" borderId="68" xfId="57" applyFont="1" applyFill="1" applyBorder="1" applyAlignment="1">
      <alignment vertical="center"/>
      <protection/>
    </xf>
    <xf numFmtId="0" fontId="30" fillId="35" borderId="234" xfId="57" applyFont="1" applyFill="1" applyBorder="1" applyAlignment="1">
      <alignment vertical="center"/>
      <protection/>
    </xf>
    <xf numFmtId="0" fontId="30" fillId="35" borderId="60" xfId="57" applyFont="1" applyFill="1" applyBorder="1" applyAlignment="1">
      <alignment vertical="center"/>
      <protection/>
    </xf>
    <xf numFmtId="49" fontId="13" fillId="35" borderId="235" xfId="57" applyNumberFormat="1" applyFont="1" applyFill="1" applyBorder="1" applyAlignment="1">
      <alignment horizontal="center" vertical="center" wrapText="1"/>
      <protection/>
    </xf>
    <xf numFmtId="49" fontId="13" fillId="35" borderId="236" xfId="57" applyNumberFormat="1" applyFont="1" applyFill="1" applyBorder="1" applyAlignment="1">
      <alignment horizontal="center" vertical="center" wrapText="1"/>
      <protection/>
    </xf>
    <xf numFmtId="49" fontId="13" fillId="35" borderId="43" xfId="57" applyNumberFormat="1" applyFont="1" applyFill="1" applyBorder="1" applyAlignment="1">
      <alignment horizontal="center" vertical="center" wrapText="1"/>
      <protection/>
    </xf>
    <xf numFmtId="49" fontId="13" fillId="35" borderId="154" xfId="57" applyNumberFormat="1" applyFont="1" applyFill="1" applyBorder="1" applyAlignment="1">
      <alignment horizontal="center" vertical="center" wrapText="1"/>
      <protection/>
    </xf>
    <xf numFmtId="49" fontId="13" fillId="35" borderId="237" xfId="57" applyNumberFormat="1" applyFont="1" applyFill="1" applyBorder="1" applyAlignment="1">
      <alignment horizontal="center" vertical="center" wrapText="1"/>
      <protection/>
    </xf>
    <xf numFmtId="0" fontId="18" fillId="35" borderId="13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31" xfId="57" applyFont="1" applyFill="1" applyBorder="1" applyAlignment="1">
      <alignment horizontal="center" vertical="center"/>
      <protection/>
    </xf>
    <xf numFmtId="49" fontId="13" fillId="35" borderId="238" xfId="57" applyNumberFormat="1" applyFont="1" applyFill="1" applyBorder="1" applyAlignment="1">
      <alignment horizontal="center" vertical="center" wrapText="1"/>
      <protection/>
    </xf>
    <xf numFmtId="49" fontId="13" fillId="35" borderId="239" xfId="57" applyNumberFormat="1" applyFont="1" applyFill="1" applyBorder="1" applyAlignment="1">
      <alignment horizontal="center" vertical="center" wrapText="1"/>
      <protection/>
    </xf>
    <xf numFmtId="49" fontId="18" fillId="35" borderId="225" xfId="57" applyNumberFormat="1" applyFont="1" applyFill="1" applyBorder="1" applyAlignment="1">
      <alignment horizontal="center" vertical="center" wrapText="1"/>
      <protection/>
    </xf>
    <xf numFmtId="49" fontId="18" fillId="35" borderId="50" xfId="57" applyNumberFormat="1" applyFont="1" applyFill="1" applyBorder="1" applyAlignment="1">
      <alignment horizontal="center" vertical="center" wrapText="1"/>
      <protection/>
    </xf>
    <xf numFmtId="49" fontId="18" fillId="35" borderId="52" xfId="57" applyNumberFormat="1" applyFont="1" applyFill="1" applyBorder="1" applyAlignment="1">
      <alignment horizontal="center" vertical="center" wrapText="1"/>
      <protection/>
    </xf>
    <xf numFmtId="49" fontId="18" fillId="35" borderId="232" xfId="57" applyNumberFormat="1" applyFont="1" applyFill="1" applyBorder="1" applyAlignment="1">
      <alignment horizontal="center" vertical="center" wrapText="1"/>
      <protection/>
    </xf>
    <xf numFmtId="1" fontId="13" fillId="35" borderId="233" xfId="57" applyNumberFormat="1" applyFont="1" applyFill="1" applyBorder="1" applyAlignment="1">
      <alignment horizontal="center" vertical="center" wrapText="1"/>
      <protection/>
    </xf>
    <xf numFmtId="0" fontId="14" fillId="35" borderId="68" xfId="57" applyFont="1" applyFill="1" applyBorder="1" applyAlignment="1">
      <alignment vertical="center"/>
      <protection/>
    </xf>
    <xf numFmtId="0" fontId="14" fillId="35" borderId="234" xfId="57" applyFont="1" applyFill="1" applyBorder="1" applyAlignment="1">
      <alignment vertical="center"/>
      <protection/>
    </xf>
    <xf numFmtId="0" fontId="14" fillId="35" borderId="60" xfId="57" applyFont="1" applyFill="1" applyBorder="1" applyAlignment="1">
      <alignment vertical="center"/>
      <protection/>
    </xf>
    <xf numFmtId="0" fontId="36" fillId="35" borderId="16" xfId="57" applyFont="1" applyFill="1" applyBorder="1" applyAlignment="1">
      <alignment horizontal="center" vertical="center"/>
      <protection/>
    </xf>
    <xf numFmtId="0" fontId="36" fillId="35" borderId="0" xfId="57" applyFont="1" applyFill="1" applyBorder="1" applyAlignment="1">
      <alignment horizontal="center" vertical="center"/>
      <protection/>
    </xf>
    <xf numFmtId="0" fontId="36" fillId="35" borderId="32" xfId="57" applyFont="1" applyFill="1" applyBorder="1" applyAlignment="1">
      <alignment horizontal="center" vertical="center"/>
      <protection/>
    </xf>
    <xf numFmtId="49" fontId="13" fillId="35" borderId="172" xfId="63" applyNumberFormat="1" applyFont="1" applyFill="1" applyBorder="1" applyAlignment="1">
      <alignment horizontal="center" vertical="center" wrapText="1"/>
      <protection/>
    </xf>
    <xf numFmtId="49" fontId="13" fillId="35" borderId="224" xfId="63" applyNumberFormat="1" applyFont="1" applyFill="1" applyBorder="1" applyAlignment="1">
      <alignment horizontal="center" vertical="center" wrapText="1"/>
      <protection/>
    </xf>
    <xf numFmtId="49" fontId="13" fillId="35" borderId="225" xfId="63" applyNumberFormat="1" applyFont="1" applyFill="1" applyBorder="1" applyAlignment="1">
      <alignment horizontal="center" vertical="center" wrapText="1"/>
      <protection/>
    </xf>
    <xf numFmtId="1" fontId="13" fillId="35" borderId="179" xfId="63" applyNumberFormat="1" applyFont="1" applyFill="1" applyBorder="1" applyAlignment="1">
      <alignment horizontal="center" vertical="center" wrapText="1"/>
      <protection/>
    </xf>
    <xf numFmtId="1" fontId="13" fillId="35" borderId="178" xfId="63" applyNumberFormat="1" applyFont="1" applyFill="1" applyBorder="1" applyAlignment="1">
      <alignment horizontal="center" vertical="center" wrapText="1"/>
      <protection/>
    </xf>
    <xf numFmtId="1" fontId="13" fillId="35" borderId="38" xfId="63" applyNumberFormat="1" applyFont="1" applyFill="1" applyBorder="1" applyAlignment="1">
      <alignment horizontal="center" vertical="center" wrapText="1"/>
      <protection/>
    </xf>
    <xf numFmtId="0" fontId="36" fillId="35" borderId="20" xfId="64" applyFont="1" applyFill="1" applyBorder="1" applyAlignment="1">
      <alignment horizontal="center" vertical="center"/>
      <protection/>
    </xf>
    <xf numFmtId="0" fontId="36" fillId="35" borderId="18" xfId="64" applyFont="1" applyFill="1" applyBorder="1" applyAlignment="1">
      <alignment horizontal="center" vertical="center"/>
      <protection/>
    </xf>
    <xf numFmtId="0" fontId="36" fillId="35" borderId="240" xfId="64" applyFont="1" applyFill="1" applyBorder="1" applyAlignment="1">
      <alignment horizontal="center" vertical="center"/>
      <protection/>
    </xf>
    <xf numFmtId="0" fontId="12" fillId="35" borderId="172" xfId="63" applyFont="1" applyFill="1" applyBorder="1" applyAlignment="1">
      <alignment horizontal="center"/>
      <protection/>
    </xf>
    <xf numFmtId="0" fontId="12" fillId="35" borderId="224" xfId="63" applyFont="1" applyFill="1" applyBorder="1" applyAlignment="1">
      <alignment horizontal="center"/>
      <protection/>
    </xf>
    <xf numFmtId="0" fontId="12" fillId="35" borderId="22" xfId="63" applyFont="1" applyFill="1" applyBorder="1" applyAlignment="1">
      <alignment horizontal="center"/>
      <protection/>
    </xf>
    <xf numFmtId="0" fontId="12" fillId="35" borderId="184" xfId="63" applyFont="1" applyFill="1" applyBorder="1" applyAlignment="1">
      <alignment horizontal="center"/>
      <protection/>
    </xf>
    <xf numFmtId="0" fontId="12" fillId="35" borderId="175" xfId="63" applyFont="1" applyFill="1" applyBorder="1" applyAlignment="1">
      <alignment horizontal="center"/>
      <protection/>
    </xf>
    <xf numFmtId="0" fontId="36" fillId="35" borderId="34" xfId="64" applyFont="1" applyFill="1" applyBorder="1" applyAlignment="1">
      <alignment horizontal="center" vertical="center"/>
      <protection/>
    </xf>
    <xf numFmtId="0" fontId="36" fillId="35" borderId="161" xfId="64" applyFont="1" applyFill="1" applyBorder="1" applyAlignment="1">
      <alignment horizontal="center" vertical="center"/>
      <protection/>
    </xf>
    <xf numFmtId="0" fontId="36" fillId="35" borderId="33" xfId="64" applyFont="1" applyFill="1" applyBorder="1" applyAlignment="1">
      <alignment horizontal="center" vertical="center"/>
      <protection/>
    </xf>
    <xf numFmtId="1" fontId="13" fillId="35" borderId="24" xfId="63" applyNumberFormat="1" applyFont="1" applyFill="1" applyBorder="1" applyAlignment="1">
      <alignment horizontal="center" vertical="center" wrapText="1"/>
      <protection/>
    </xf>
    <xf numFmtId="1" fontId="13" fillId="35" borderId="16" xfId="63" applyNumberFormat="1" applyFont="1" applyFill="1" applyBorder="1" applyAlignment="1">
      <alignment horizontal="center" vertical="center" wrapText="1"/>
      <protection/>
    </xf>
    <xf numFmtId="1" fontId="13" fillId="35" borderId="20" xfId="63" applyNumberFormat="1" applyFont="1" applyFill="1" applyBorder="1" applyAlignment="1">
      <alignment horizontal="center" vertical="center" wrapText="1"/>
      <protection/>
    </xf>
    <xf numFmtId="37" fontId="37" fillId="40" borderId="172" xfId="45" applyNumberFormat="1" applyFont="1" applyFill="1" applyBorder="1" applyAlignment="1" applyProtection="1">
      <alignment horizontal="center"/>
      <protection/>
    </xf>
    <xf numFmtId="37" fontId="37" fillId="40" borderId="224" xfId="45" applyNumberFormat="1" applyFont="1" applyFill="1" applyBorder="1" applyAlignment="1" applyProtection="1">
      <alignment horizontal="center"/>
      <protection/>
    </xf>
    <xf numFmtId="37" fontId="37" fillId="40" borderId="175" xfId="45" applyNumberFormat="1" applyFont="1" applyFill="1" applyBorder="1" applyAlignment="1" applyProtection="1">
      <alignment horizontal="center"/>
      <protection/>
    </xf>
    <xf numFmtId="0" fontId="13" fillId="35" borderId="172" xfId="63" applyFont="1" applyFill="1" applyBorder="1" applyAlignment="1">
      <alignment horizontal="center" vertical="center"/>
      <protection/>
    </xf>
    <xf numFmtId="0" fontId="13" fillId="35" borderId="224" xfId="63" applyFont="1" applyFill="1" applyBorder="1" applyAlignment="1">
      <alignment horizontal="center" vertical="center"/>
      <protection/>
    </xf>
    <xf numFmtId="0" fontId="13" fillId="35" borderId="22" xfId="63" applyFont="1" applyFill="1" applyBorder="1" applyAlignment="1">
      <alignment horizontal="center" vertical="center"/>
      <protection/>
    </xf>
    <xf numFmtId="0" fontId="13" fillId="35" borderId="184" xfId="63" applyFont="1" applyFill="1" applyBorder="1" applyAlignment="1">
      <alignment horizontal="center" vertical="center"/>
      <protection/>
    </xf>
    <xf numFmtId="0" fontId="13" fillId="35" borderId="175" xfId="63" applyFont="1" applyFill="1" applyBorder="1" applyAlignment="1">
      <alignment horizontal="center" vertical="center"/>
      <protection/>
    </xf>
    <xf numFmtId="49" fontId="13" fillId="35" borderId="115" xfId="57" applyNumberFormat="1" applyFont="1" applyFill="1" applyBorder="1" applyAlignment="1">
      <alignment horizontal="center" vertical="center" wrapText="1"/>
      <protection/>
    </xf>
    <xf numFmtId="49" fontId="13" fillId="35" borderId="241" xfId="57" applyNumberFormat="1" applyFont="1" applyFill="1" applyBorder="1" applyAlignment="1">
      <alignment horizontal="center" vertical="center" wrapText="1"/>
      <protection/>
    </xf>
    <xf numFmtId="1" fontId="12" fillId="35" borderId="42" xfId="57" applyNumberFormat="1" applyFont="1" applyFill="1" applyBorder="1" applyAlignment="1">
      <alignment horizontal="center" vertical="center" wrapText="1"/>
      <protection/>
    </xf>
    <xf numFmtId="1" fontId="12" fillId="35" borderId="152" xfId="57" applyNumberFormat="1" applyFont="1" applyFill="1" applyBorder="1" applyAlignment="1">
      <alignment horizontal="center" vertical="center" wrapText="1"/>
      <protection/>
    </xf>
    <xf numFmtId="0" fontId="6" fillId="35" borderId="55" xfId="57" applyFont="1" applyFill="1" applyBorder="1" applyAlignment="1">
      <alignment horizontal="center" vertical="center" wrapText="1"/>
      <protection/>
    </xf>
    <xf numFmtId="1" fontId="12" fillId="35" borderId="116" xfId="57" applyNumberFormat="1" applyFont="1" applyFill="1" applyBorder="1" applyAlignment="1">
      <alignment horizontal="center" vertical="center" wrapText="1"/>
      <protection/>
    </xf>
    <xf numFmtId="1" fontId="12" fillId="35" borderId="143" xfId="57" applyNumberFormat="1" applyFont="1" applyFill="1" applyBorder="1" applyAlignment="1">
      <alignment horizontal="center" vertical="center" wrapText="1"/>
      <protection/>
    </xf>
    <xf numFmtId="0" fontId="6" fillId="35" borderId="242" xfId="57" applyFont="1" applyFill="1" applyBorder="1" applyAlignment="1">
      <alignment horizontal="center" vertical="center" wrapText="1"/>
      <protection/>
    </xf>
    <xf numFmtId="0" fontId="13" fillId="35" borderId="127" xfId="57" applyFont="1" applyFill="1" applyBorder="1" applyAlignment="1">
      <alignment horizontal="center"/>
      <protection/>
    </xf>
    <xf numFmtId="0" fontId="13" fillId="35" borderId="228" xfId="57" applyFont="1" applyFill="1" applyBorder="1" applyAlignment="1">
      <alignment horizontal="center"/>
      <protection/>
    </xf>
    <xf numFmtId="0" fontId="13" fillId="35" borderId="174" xfId="57" applyFont="1" applyFill="1" applyBorder="1" applyAlignment="1">
      <alignment horizontal="center"/>
      <protection/>
    </xf>
    <xf numFmtId="0" fontId="13" fillId="35" borderId="128" xfId="57" applyFont="1" applyFill="1" applyBorder="1" applyAlignment="1">
      <alignment horizontal="center"/>
      <protection/>
    </xf>
    <xf numFmtId="0" fontId="13" fillId="35" borderId="229" xfId="57" applyFont="1" applyFill="1" applyBorder="1" applyAlignment="1">
      <alignment horizontal="center"/>
      <protection/>
    </xf>
    <xf numFmtId="49" fontId="18" fillId="35" borderId="243" xfId="57" applyNumberFormat="1" applyFont="1" applyFill="1" applyBorder="1" applyAlignment="1">
      <alignment horizontal="center" vertical="center" wrapText="1"/>
      <protection/>
    </xf>
    <xf numFmtId="0" fontId="31" fillId="0" borderId="244" xfId="57" applyFont="1" applyBorder="1" applyAlignment="1">
      <alignment horizontal="center" vertical="center" wrapText="1"/>
      <protection/>
    </xf>
    <xf numFmtId="0" fontId="36" fillId="35" borderId="34" xfId="57" applyFont="1" applyFill="1" applyBorder="1" applyAlignment="1">
      <alignment horizontal="center" vertical="center"/>
      <protection/>
    </xf>
    <xf numFmtId="0" fontId="36" fillId="35" borderId="161" xfId="57" applyFont="1" applyFill="1" applyBorder="1" applyAlignment="1">
      <alignment horizontal="center" vertical="center"/>
      <protection/>
    </xf>
    <xf numFmtId="0" fontId="36" fillId="35" borderId="33" xfId="57" applyFont="1" applyFill="1" applyBorder="1" applyAlignment="1">
      <alignment horizontal="center" vertical="center"/>
      <protection/>
    </xf>
    <xf numFmtId="1" fontId="13" fillId="35" borderId="112" xfId="57" applyNumberFormat="1" applyFont="1" applyFill="1" applyBorder="1" applyAlignment="1">
      <alignment horizontal="center" vertical="center" wrapText="1"/>
      <protection/>
    </xf>
    <xf numFmtId="1" fontId="13" fillId="35" borderId="124" xfId="57" applyNumberFormat="1" applyFont="1" applyFill="1" applyBorder="1" applyAlignment="1">
      <alignment horizontal="center" vertical="center" wrapText="1"/>
      <protection/>
    </xf>
    <xf numFmtId="0" fontId="14" fillId="35" borderId="153" xfId="57" applyFont="1" applyFill="1" applyBorder="1" applyAlignment="1">
      <alignment horizontal="center" vertical="center" wrapText="1"/>
      <protection/>
    </xf>
    <xf numFmtId="49" fontId="13" fillId="35" borderId="245" xfId="57" applyNumberFormat="1" applyFont="1" applyFill="1" applyBorder="1" applyAlignment="1">
      <alignment horizontal="center" vertical="center" wrapText="1"/>
      <protection/>
    </xf>
    <xf numFmtId="49" fontId="13" fillId="35" borderId="155" xfId="57" applyNumberFormat="1" applyFont="1" applyFill="1" applyBorder="1" applyAlignment="1">
      <alignment horizontal="center" vertical="center" wrapText="1"/>
      <protection/>
    </xf>
    <xf numFmtId="49" fontId="13" fillId="35" borderId="173" xfId="57" applyNumberFormat="1" applyFont="1" applyFill="1" applyBorder="1" applyAlignment="1">
      <alignment horizontal="center" vertical="center" wrapText="1"/>
      <protection/>
    </xf>
    <xf numFmtId="0" fontId="18" fillId="35" borderId="16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32" xfId="57" applyFont="1" applyFill="1" applyBorder="1" applyAlignment="1">
      <alignment horizontal="center" vertical="center"/>
      <protection/>
    </xf>
    <xf numFmtId="1" fontId="19" fillId="35" borderId="233" xfId="57" applyNumberFormat="1" applyFont="1" applyFill="1" applyBorder="1" applyAlignment="1">
      <alignment horizontal="center" vertical="center" wrapText="1"/>
      <protection/>
    </xf>
    <xf numFmtId="0" fontId="32" fillId="35" borderId="68" xfId="57" applyFont="1" applyFill="1" applyBorder="1" applyAlignment="1">
      <alignment vertical="center"/>
      <protection/>
    </xf>
    <xf numFmtId="0" fontId="32" fillId="35" borderId="234" xfId="57" applyFont="1" applyFill="1" applyBorder="1" applyAlignment="1">
      <alignment vertical="center"/>
      <protection/>
    </xf>
    <xf numFmtId="0" fontId="32" fillId="35" borderId="60" xfId="57" applyFont="1" applyFill="1" applyBorder="1" applyAlignment="1">
      <alignment vertical="center"/>
      <protection/>
    </xf>
    <xf numFmtId="49" fontId="18" fillId="35" borderId="246" xfId="57" applyNumberFormat="1" applyFont="1" applyFill="1" applyBorder="1" applyAlignment="1">
      <alignment horizontal="center" vertical="center" wrapText="1"/>
      <protection/>
    </xf>
    <xf numFmtId="49" fontId="18" fillId="35" borderId="247" xfId="57" applyNumberFormat="1" applyFont="1" applyFill="1" applyBorder="1" applyAlignment="1">
      <alignment horizontal="center" vertical="center" wrapText="1"/>
      <protection/>
    </xf>
    <xf numFmtId="49" fontId="18" fillId="35" borderId="224" xfId="57" applyNumberFormat="1" applyFont="1" applyFill="1" applyBorder="1" applyAlignment="1">
      <alignment horizontal="center" vertical="center" wrapText="1"/>
      <protection/>
    </xf>
    <xf numFmtId="49" fontId="18" fillId="35" borderId="175" xfId="57" applyNumberFormat="1" applyFont="1" applyFill="1" applyBorder="1" applyAlignment="1">
      <alignment horizontal="center" vertical="center" wrapText="1"/>
      <protection/>
    </xf>
    <xf numFmtId="37" fontId="47" fillId="40" borderId="172" xfId="46" applyNumberFormat="1" applyFont="1" applyFill="1" applyBorder="1" applyAlignment="1">
      <alignment horizontal="center"/>
    </xf>
    <xf numFmtId="37" fontId="47" fillId="40" borderId="175" xfId="46" applyNumberFormat="1" applyFont="1" applyFill="1" applyBorder="1" applyAlignment="1">
      <alignment horizontal="center"/>
    </xf>
    <xf numFmtId="49" fontId="18" fillId="35" borderId="172" xfId="57" applyNumberFormat="1" applyFont="1" applyFill="1" applyBorder="1" applyAlignment="1">
      <alignment horizontal="center" vertical="center" wrapText="1"/>
      <protection/>
    </xf>
    <xf numFmtId="49" fontId="13" fillId="35" borderId="248" xfId="57" applyNumberFormat="1" applyFont="1" applyFill="1" applyBorder="1" applyAlignment="1">
      <alignment horizontal="center" vertical="center" wrapText="1"/>
      <protection/>
    </xf>
    <xf numFmtId="1" fontId="18" fillId="35" borderId="249" xfId="57" applyNumberFormat="1" applyFont="1" applyFill="1" applyBorder="1" applyAlignment="1">
      <alignment horizontal="center" vertical="center" wrapText="1"/>
      <protection/>
    </xf>
    <xf numFmtId="1" fontId="18" fillId="35" borderId="250" xfId="57" applyNumberFormat="1" applyFont="1" applyFill="1" applyBorder="1" applyAlignment="1">
      <alignment horizontal="center" vertical="center" wrapText="1"/>
      <protection/>
    </xf>
    <xf numFmtId="49" fontId="18" fillId="35" borderId="167" xfId="57" applyNumberFormat="1" applyFont="1" applyFill="1" applyBorder="1" applyAlignment="1">
      <alignment horizontal="center" vertical="center" wrapText="1"/>
      <protection/>
    </xf>
    <xf numFmtId="1" fontId="18" fillId="35" borderId="251" xfId="57" applyNumberFormat="1" applyFont="1" applyFill="1" applyBorder="1" applyAlignment="1">
      <alignment horizontal="center" vertical="center" wrapText="1"/>
      <protection/>
    </xf>
    <xf numFmtId="1" fontId="18" fillId="35" borderId="144" xfId="57" applyNumberFormat="1" applyFont="1" applyFill="1" applyBorder="1" applyAlignment="1">
      <alignment horizontal="center" vertical="center" wrapText="1"/>
      <protection/>
    </xf>
    <xf numFmtId="1" fontId="18" fillId="35" borderId="88" xfId="57" applyNumberFormat="1" applyFont="1" applyFill="1" applyBorder="1" applyAlignment="1">
      <alignment horizontal="center" vertical="center" wrapText="1"/>
      <protection/>
    </xf>
    <xf numFmtId="0" fontId="19" fillId="35" borderId="252" xfId="57" applyFont="1" applyFill="1" applyBorder="1" applyAlignment="1">
      <alignment horizontal="center"/>
      <protection/>
    </xf>
    <xf numFmtId="0" fontId="19" fillId="35" borderId="126" xfId="57" applyFont="1" applyFill="1" applyBorder="1" applyAlignment="1">
      <alignment horizontal="center"/>
      <protection/>
    </xf>
    <xf numFmtId="0" fontId="19" fillId="35" borderId="253" xfId="57" applyFont="1" applyFill="1" applyBorder="1" applyAlignment="1">
      <alignment horizontal="center"/>
      <protection/>
    </xf>
    <xf numFmtId="0" fontId="19" fillId="35" borderId="254" xfId="57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4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3429000</xdr:colOff>
      <xdr:row>1</xdr:row>
      <xdr:rowOff>85725</xdr:rowOff>
    </xdr:from>
    <xdr:to>
      <xdr:col>2</xdr:col>
      <xdr:colOff>4238625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495300</xdr:colOff>
      <xdr:row>1</xdr:row>
      <xdr:rowOff>95250</xdr:rowOff>
    </xdr:from>
    <xdr:to>
      <xdr:col>17</xdr:col>
      <xdr:colOff>428625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257175"/>
          <a:ext cx="14382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28125" defaultRowHeight="15"/>
  <cols>
    <col min="1" max="1" width="1.8515625" style="327" customWidth="1"/>
    <col min="2" max="2" width="14.28125" style="327" customWidth="1"/>
    <col min="3" max="3" width="67.28125" style="327" customWidth="1"/>
    <col min="4" max="4" width="2.140625" style="327" customWidth="1"/>
    <col min="5" max="16384" width="11.28125" style="327" customWidth="1"/>
  </cols>
  <sheetData>
    <row r="1" ht="2.25" customHeight="1" thickBot="1">
      <c r="B1" s="326"/>
    </row>
    <row r="2" spans="2:3" ht="11.25" customHeight="1" thickTop="1">
      <c r="B2" s="328"/>
      <c r="C2" s="329"/>
    </row>
    <row r="3" spans="2:3" ht="21.75" customHeight="1">
      <c r="B3" s="330" t="s">
        <v>74</v>
      </c>
      <c r="C3" s="331"/>
    </row>
    <row r="4" spans="2:3" ht="18" customHeight="1">
      <c r="B4" s="332" t="s">
        <v>75</v>
      </c>
      <c r="C4" s="331"/>
    </row>
    <row r="5" spans="2:3" ht="18" customHeight="1">
      <c r="B5" s="333" t="s">
        <v>76</v>
      </c>
      <c r="C5" s="331"/>
    </row>
    <row r="6" spans="2:3" ht="9" customHeight="1">
      <c r="B6" s="334"/>
      <c r="C6" s="331"/>
    </row>
    <row r="7" spans="2:3" ht="3" customHeight="1">
      <c r="B7" s="335"/>
      <c r="C7" s="336"/>
    </row>
    <row r="8" spans="2:5" ht="24">
      <c r="B8" s="549" t="s">
        <v>446</v>
      </c>
      <c r="C8" s="550"/>
      <c r="E8" s="337"/>
    </row>
    <row r="9" spans="2:5" ht="23.25">
      <c r="B9" s="551" t="s">
        <v>38</v>
      </c>
      <c r="C9" s="552"/>
      <c r="E9" s="337"/>
    </row>
    <row r="10" spans="2:3" ht="15.75" customHeight="1">
      <c r="B10" s="553" t="s">
        <v>77</v>
      </c>
      <c r="C10" s="554"/>
    </row>
    <row r="11" spans="2:3" ht="4.5" customHeight="1" thickBot="1">
      <c r="B11" s="338"/>
      <c r="C11" s="339"/>
    </row>
    <row r="12" spans="2:3" ht="19.5" customHeight="1" thickBot="1" thickTop="1">
      <c r="B12" s="368" t="s">
        <v>78</v>
      </c>
      <c r="C12" s="369" t="s">
        <v>136</v>
      </c>
    </row>
    <row r="13" spans="2:3" ht="19.5" customHeight="1" thickTop="1">
      <c r="B13" s="340" t="s">
        <v>79</v>
      </c>
      <c r="C13" s="341" t="s">
        <v>80</v>
      </c>
    </row>
    <row r="14" spans="2:3" ht="19.5" customHeight="1">
      <c r="B14" s="342" t="s">
        <v>81</v>
      </c>
      <c r="C14" s="343" t="s">
        <v>82</v>
      </c>
    </row>
    <row r="15" spans="2:3" ht="19.5" customHeight="1">
      <c r="B15" s="344" t="s">
        <v>83</v>
      </c>
      <c r="C15" s="345" t="s">
        <v>84</v>
      </c>
    </row>
    <row r="16" spans="2:3" ht="19.5" customHeight="1">
      <c r="B16" s="342" t="s">
        <v>85</v>
      </c>
      <c r="C16" s="343" t="s">
        <v>86</v>
      </c>
    </row>
    <row r="17" spans="2:3" ht="19.5" customHeight="1">
      <c r="B17" s="344" t="s">
        <v>87</v>
      </c>
      <c r="C17" s="345" t="s">
        <v>88</v>
      </c>
    </row>
    <row r="18" spans="2:3" ht="19.5" customHeight="1">
      <c r="B18" s="342" t="s">
        <v>89</v>
      </c>
      <c r="C18" s="343" t="s">
        <v>90</v>
      </c>
    </row>
    <row r="19" spans="2:3" ht="19.5" customHeight="1">
      <c r="B19" s="344" t="s">
        <v>91</v>
      </c>
      <c r="C19" s="345" t="s">
        <v>92</v>
      </c>
    </row>
    <row r="20" spans="2:3" ht="19.5" customHeight="1">
      <c r="B20" s="342" t="s">
        <v>93</v>
      </c>
      <c r="C20" s="343" t="s">
        <v>94</v>
      </c>
    </row>
    <row r="21" spans="2:3" ht="19.5" customHeight="1">
      <c r="B21" s="344" t="s">
        <v>95</v>
      </c>
      <c r="C21" s="345" t="s">
        <v>96</v>
      </c>
    </row>
    <row r="22" spans="2:3" ht="19.5" customHeight="1">
      <c r="B22" s="342" t="s">
        <v>97</v>
      </c>
      <c r="C22" s="343" t="s">
        <v>98</v>
      </c>
    </row>
    <row r="23" spans="2:3" ht="20.25" customHeight="1">
      <c r="B23" s="344" t="s">
        <v>99</v>
      </c>
      <c r="C23" s="345" t="s">
        <v>100</v>
      </c>
    </row>
    <row r="24" spans="2:3" ht="20.25" customHeight="1">
      <c r="B24" s="342" t="s">
        <v>101</v>
      </c>
      <c r="C24" s="343" t="s">
        <v>102</v>
      </c>
    </row>
    <row r="25" spans="2:3" ht="20.25" customHeight="1">
      <c r="B25" s="344" t="s">
        <v>103</v>
      </c>
      <c r="C25" s="346" t="s">
        <v>104</v>
      </c>
    </row>
    <row r="26" spans="2:3" ht="20.25" customHeight="1">
      <c r="B26" s="342" t="s">
        <v>105</v>
      </c>
      <c r="C26" s="370" t="s">
        <v>106</v>
      </c>
    </row>
    <row r="27" spans="2:4" ht="20.25" customHeight="1">
      <c r="B27" s="344" t="s">
        <v>116</v>
      </c>
      <c r="C27" s="345" t="s">
        <v>128</v>
      </c>
      <c r="D27" s="378"/>
    </row>
    <row r="28" spans="2:4" ht="20.25" customHeight="1">
      <c r="B28" s="455" t="s">
        <v>117</v>
      </c>
      <c r="C28" s="357" t="s">
        <v>129</v>
      </c>
      <c r="D28" s="378"/>
    </row>
    <row r="29" spans="2:4" ht="20.25" customHeight="1">
      <c r="B29" s="344" t="s">
        <v>118</v>
      </c>
      <c r="C29" s="346" t="s">
        <v>130</v>
      </c>
      <c r="D29" s="378"/>
    </row>
    <row r="30" spans="2:4" ht="20.25" customHeight="1" thickBot="1">
      <c r="B30" s="456" t="s">
        <v>119</v>
      </c>
      <c r="C30" s="358" t="s">
        <v>131</v>
      </c>
      <c r="D30" s="378"/>
    </row>
    <row r="31" s="471" customFormat="1" ht="15" customHeight="1" thickTop="1"/>
    <row r="32" s="471" customFormat="1" ht="14.25">
      <c r="B32" s="472"/>
    </row>
    <row r="33" s="471" customFormat="1" ht="12"/>
    <row r="34" s="471" customFormat="1" ht="12"/>
    <row r="35" spans="1:3" ht="14.25">
      <c r="A35" s="371"/>
      <c r="B35" s="372" t="s">
        <v>137</v>
      </c>
      <c r="C35" s="371"/>
    </row>
    <row r="36" spans="1:3" ht="12">
      <c r="A36" s="371"/>
      <c r="B36" s="371" t="s">
        <v>138</v>
      </c>
      <c r="C36" s="371"/>
    </row>
    <row r="37" spans="1:3" ht="12">
      <c r="A37" s="371"/>
      <c r="B37" s="371"/>
      <c r="C37" s="371"/>
    </row>
    <row r="38" spans="1:3" ht="14.25">
      <c r="A38" s="371"/>
      <c r="B38" s="372" t="s">
        <v>139</v>
      </c>
      <c r="C38" s="371"/>
    </row>
    <row r="39" spans="1:3" ht="12">
      <c r="A39" s="371"/>
      <c r="B39" s="371" t="s">
        <v>140</v>
      </c>
      <c r="C39" s="371"/>
    </row>
    <row r="40" spans="1:3" ht="12">
      <c r="A40" s="371"/>
      <c r="B40" s="371"/>
      <c r="C40" s="371"/>
    </row>
    <row r="41" spans="1:3" ht="15">
      <c r="A41" s="371"/>
      <c r="B41" s="373" t="s">
        <v>107</v>
      </c>
      <c r="C41" s="371"/>
    </row>
    <row r="42" spans="1:3" ht="14.25">
      <c r="A42" s="371"/>
      <c r="B42" s="372" t="s">
        <v>141</v>
      </c>
      <c r="C42" s="371"/>
    </row>
    <row r="43" spans="1:3" ht="14.25">
      <c r="A43" s="371"/>
      <c r="B43" s="374" t="s">
        <v>108</v>
      </c>
      <c r="C43" s="371"/>
    </row>
    <row r="44" spans="1:3" ht="12">
      <c r="A44" s="371"/>
      <c r="B44" s="375" t="s">
        <v>109</v>
      </c>
      <c r="C44" s="371"/>
    </row>
    <row r="45" spans="1:3" ht="12">
      <c r="A45" s="371"/>
      <c r="B45" s="371"/>
      <c r="C45" s="371"/>
    </row>
    <row r="46" spans="1:3" ht="12">
      <c r="A46" s="371"/>
      <c r="B46" s="371"/>
      <c r="C46" s="371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8"/>
  <sheetViews>
    <sheetView showGridLines="0" zoomScale="88" zoomScaleNormal="88" zoomScalePageLayoutView="0" workbookViewId="0" topLeftCell="A10">
      <selection activeCell="N9" sqref="N9:O46"/>
    </sheetView>
  </sheetViews>
  <sheetFormatPr defaultColWidth="9.140625" defaultRowHeight="15"/>
  <cols>
    <col min="1" max="1" width="15.8515625" style="174" customWidth="1"/>
    <col min="2" max="2" width="9.8515625" style="174" customWidth="1"/>
    <col min="3" max="3" width="12.00390625" style="174" customWidth="1"/>
    <col min="4" max="4" width="9.140625" style="174" bestFit="1" customWidth="1"/>
    <col min="5" max="5" width="9.7109375" style="174" bestFit="1" customWidth="1"/>
    <col min="6" max="6" width="9.7109375" style="174" customWidth="1"/>
    <col min="7" max="7" width="11.7109375" style="174" customWidth="1"/>
    <col min="8" max="8" width="9.140625" style="174" bestFit="1" customWidth="1"/>
    <col min="9" max="9" width="9.00390625" style="174" customWidth="1"/>
    <col min="10" max="10" width="10.28125" style="174" customWidth="1"/>
    <col min="11" max="11" width="12.00390625" style="174" customWidth="1"/>
    <col min="12" max="12" width="9.28125" style="174" bestFit="1" customWidth="1"/>
    <col min="13" max="13" width="9.7109375" style="174" bestFit="1" customWidth="1"/>
    <col min="14" max="14" width="9.7109375" style="174" customWidth="1"/>
    <col min="15" max="15" width="11.7109375" style="174" customWidth="1"/>
    <col min="16" max="16" width="9.28125" style="174" bestFit="1" customWidth="1"/>
    <col min="17" max="17" width="10.28125" style="174" customWidth="1"/>
    <col min="18" max="16384" width="9.140625" style="174" customWidth="1"/>
  </cols>
  <sheetData>
    <row r="1" spans="14:17" ht="19.5" thickBot="1">
      <c r="N1" s="679" t="s">
        <v>28</v>
      </c>
      <c r="O1" s="680"/>
      <c r="P1" s="680"/>
      <c r="Q1" s="681"/>
    </row>
    <row r="2" ht="3.75" customHeight="1" thickBot="1"/>
    <row r="3" spans="1:17" ht="24" customHeight="1" thickTop="1">
      <c r="A3" s="673" t="s">
        <v>54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5"/>
    </row>
    <row r="4" spans="1:17" ht="23.25" customHeight="1" thickBot="1">
      <c r="A4" s="665" t="s">
        <v>38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7"/>
    </row>
    <row r="5" spans="1:17" s="199" customFormat="1" ht="20.25" customHeight="1" thickBot="1">
      <c r="A5" s="676" t="s">
        <v>142</v>
      </c>
      <c r="B5" s="682" t="s">
        <v>36</v>
      </c>
      <c r="C5" s="683"/>
      <c r="D5" s="683"/>
      <c r="E5" s="683"/>
      <c r="F5" s="684"/>
      <c r="G5" s="684"/>
      <c r="H5" s="684"/>
      <c r="I5" s="685"/>
      <c r="J5" s="683" t="s">
        <v>35</v>
      </c>
      <c r="K5" s="683"/>
      <c r="L5" s="683"/>
      <c r="M5" s="683"/>
      <c r="N5" s="683"/>
      <c r="O5" s="683"/>
      <c r="P5" s="683"/>
      <c r="Q5" s="686"/>
    </row>
    <row r="6" spans="1:17" s="459" customFormat="1" ht="28.5" customHeight="1" thickBot="1">
      <c r="A6" s="677"/>
      <c r="B6" s="659" t="s">
        <v>450</v>
      </c>
      <c r="C6" s="660"/>
      <c r="D6" s="661"/>
      <c r="E6" s="593" t="s">
        <v>34</v>
      </c>
      <c r="F6" s="659" t="s">
        <v>149</v>
      </c>
      <c r="G6" s="660"/>
      <c r="H6" s="661"/>
      <c r="I6" s="591" t="s">
        <v>33</v>
      </c>
      <c r="J6" s="659" t="s">
        <v>451</v>
      </c>
      <c r="K6" s="660"/>
      <c r="L6" s="661"/>
      <c r="M6" s="593" t="s">
        <v>34</v>
      </c>
      <c r="N6" s="659" t="s">
        <v>150</v>
      </c>
      <c r="O6" s="660"/>
      <c r="P6" s="661"/>
      <c r="Q6" s="593" t="s">
        <v>33</v>
      </c>
    </row>
    <row r="7" spans="1:17" s="198" customFormat="1" ht="22.5" customHeight="1" thickBot="1">
      <c r="A7" s="678"/>
      <c r="B7" s="108" t="s">
        <v>22</v>
      </c>
      <c r="C7" s="105" t="s">
        <v>21</v>
      </c>
      <c r="D7" s="105" t="s">
        <v>17</v>
      </c>
      <c r="E7" s="594"/>
      <c r="F7" s="108" t="s">
        <v>22</v>
      </c>
      <c r="G7" s="106" t="s">
        <v>21</v>
      </c>
      <c r="H7" s="105" t="s">
        <v>17</v>
      </c>
      <c r="I7" s="592"/>
      <c r="J7" s="108" t="s">
        <v>22</v>
      </c>
      <c r="K7" s="105" t="s">
        <v>21</v>
      </c>
      <c r="L7" s="106" t="s">
        <v>17</v>
      </c>
      <c r="M7" s="594"/>
      <c r="N7" s="107" t="s">
        <v>22</v>
      </c>
      <c r="O7" s="106" t="s">
        <v>21</v>
      </c>
      <c r="P7" s="105" t="s">
        <v>17</v>
      </c>
      <c r="Q7" s="594"/>
    </row>
    <row r="8" spans="1:17" s="200" customFormat="1" ht="18" customHeight="1" thickBot="1">
      <c r="A8" s="207" t="s">
        <v>51</v>
      </c>
      <c r="B8" s="206">
        <f>SUM(B9:B46)</f>
        <v>11591.260000000002</v>
      </c>
      <c r="C8" s="202">
        <f>SUM(C9:C46)</f>
        <v>993.1946000000003</v>
      </c>
      <c r="D8" s="202">
        <f aca="true" t="shared" si="0" ref="D8:D13">C8+B8</f>
        <v>12584.454600000003</v>
      </c>
      <c r="E8" s="203">
        <f aca="true" t="shared" si="1" ref="E8:E13">D8/$D$8</f>
        <v>1</v>
      </c>
      <c r="F8" s="202">
        <f>SUM(F9:F46)</f>
        <v>10965.958000000002</v>
      </c>
      <c r="G8" s="202">
        <f>SUM(G9:G46)</f>
        <v>836.9979999999987</v>
      </c>
      <c r="H8" s="202">
        <f aca="true" t="shared" si="2" ref="H8:H13">G8+F8</f>
        <v>11802.956000000002</v>
      </c>
      <c r="I8" s="205">
        <f aca="true" t="shared" si="3" ref="I8:I13">(D8/H8-1)</f>
        <v>0.06621210822102541</v>
      </c>
      <c r="J8" s="204">
        <f>SUM(J9:J46)</f>
        <v>23013.616999999995</v>
      </c>
      <c r="K8" s="202">
        <f>SUM(K9:K46)</f>
        <v>1980.6675999999954</v>
      </c>
      <c r="L8" s="202">
        <f aca="true" t="shared" si="4" ref="L8:L13">K8+J8</f>
        <v>24994.28459999999</v>
      </c>
      <c r="M8" s="203">
        <f aca="true" t="shared" si="5" ref="M8:M13">(L8/$L$8)</f>
        <v>1</v>
      </c>
      <c r="N8" s="202">
        <f>SUM(N9:N46)</f>
        <v>21619.66999999999</v>
      </c>
      <c r="O8" s="202">
        <f>SUM(O9:O46)</f>
        <v>1854.6389999999944</v>
      </c>
      <c r="P8" s="202">
        <f aca="true" t="shared" si="6" ref="P8:P13">O8+N8</f>
        <v>23474.308999999987</v>
      </c>
      <c r="Q8" s="201">
        <f aca="true" t="shared" si="7" ref="Q8:Q13">(L8/P8-1)</f>
        <v>0.06475060032651037</v>
      </c>
    </row>
    <row r="9" spans="1:17" s="175" customFormat="1" ht="18" customHeight="1" thickTop="1">
      <c r="A9" s="189" t="s">
        <v>205</v>
      </c>
      <c r="B9" s="188">
        <v>1855.1869999999997</v>
      </c>
      <c r="C9" s="184">
        <v>34.405</v>
      </c>
      <c r="D9" s="184">
        <f t="shared" si="0"/>
        <v>1889.5919999999996</v>
      </c>
      <c r="E9" s="187">
        <f t="shared" si="1"/>
        <v>0.1501528719409103</v>
      </c>
      <c r="F9" s="185">
        <v>1875.2549999999999</v>
      </c>
      <c r="G9" s="184">
        <v>7.8950000000000005</v>
      </c>
      <c r="H9" s="184">
        <f t="shared" si="2"/>
        <v>1883.1499999999999</v>
      </c>
      <c r="I9" s="186">
        <f t="shared" si="3"/>
        <v>0.0034208639779091943</v>
      </c>
      <c r="J9" s="185">
        <v>3797.733</v>
      </c>
      <c r="K9" s="184">
        <v>60.376999999999995</v>
      </c>
      <c r="L9" s="184">
        <f t="shared" si="4"/>
        <v>3858.11</v>
      </c>
      <c r="M9" s="186">
        <f t="shared" si="5"/>
        <v>0.15435968909468212</v>
      </c>
      <c r="N9" s="185">
        <v>3683.7239999999997</v>
      </c>
      <c r="O9" s="184">
        <v>53.458999999999996</v>
      </c>
      <c r="P9" s="184">
        <f t="shared" si="6"/>
        <v>3737.1829999999995</v>
      </c>
      <c r="Q9" s="183">
        <f t="shared" si="7"/>
        <v>0.03235779462766497</v>
      </c>
    </row>
    <row r="10" spans="1:17" s="175" customFormat="1" ht="18" customHeight="1">
      <c r="A10" s="189" t="s">
        <v>208</v>
      </c>
      <c r="B10" s="188">
        <v>1594.806</v>
      </c>
      <c r="C10" s="184">
        <v>12.653</v>
      </c>
      <c r="D10" s="184">
        <f t="shared" si="0"/>
        <v>1607.459</v>
      </c>
      <c r="E10" s="187">
        <f t="shared" si="1"/>
        <v>0.12773370408917042</v>
      </c>
      <c r="F10" s="185">
        <v>1533.9969999999998</v>
      </c>
      <c r="G10" s="184">
        <v>0.5890000000000001</v>
      </c>
      <c r="H10" s="184">
        <f t="shared" si="2"/>
        <v>1534.5859999999998</v>
      </c>
      <c r="I10" s="186">
        <f t="shared" si="3"/>
        <v>0.04748707468985147</v>
      </c>
      <c r="J10" s="185">
        <v>3044.9600000000005</v>
      </c>
      <c r="K10" s="184">
        <v>22.732</v>
      </c>
      <c r="L10" s="184">
        <f t="shared" si="4"/>
        <v>3067.6920000000005</v>
      </c>
      <c r="M10" s="186">
        <f t="shared" si="5"/>
        <v>0.12273573935378816</v>
      </c>
      <c r="N10" s="185">
        <v>2863.2010000000005</v>
      </c>
      <c r="O10" s="184">
        <v>6.746</v>
      </c>
      <c r="P10" s="184">
        <f t="shared" si="6"/>
        <v>2869.9470000000006</v>
      </c>
      <c r="Q10" s="183">
        <f t="shared" si="7"/>
        <v>0.06890196926981562</v>
      </c>
    </row>
    <row r="11" spans="1:17" s="175" customFormat="1" ht="18" customHeight="1">
      <c r="A11" s="189" t="s">
        <v>206</v>
      </c>
      <c r="B11" s="188">
        <v>1509.2509999999997</v>
      </c>
      <c r="C11" s="184">
        <v>0</v>
      </c>
      <c r="D11" s="184">
        <f t="shared" si="0"/>
        <v>1509.2509999999997</v>
      </c>
      <c r="E11" s="187">
        <f t="shared" si="1"/>
        <v>0.11992979020322418</v>
      </c>
      <c r="F11" s="185">
        <v>1288.2420000000002</v>
      </c>
      <c r="G11" s="184">
        <v>1.8</v>
      </c>
      <c r="H11" s="184">
        <f t="shared" si="2"/>
        <v>1290.0420000000001</v>
      </c>
      <c r="I11" s="186">
        <f t="shared" si="3"/>
        <v>0.16992392495748176</v>
      </c>
      <c r="J11" s="185">
        <v>2851.7610000000004</v>
      </c>
      <c r="K11" s="184">
        <v>12.856</v>
      </c>
      <c r="L11" s="184">
        <f t="shared" si="4"/>
        <v>2864.6170000000006</v>
      </c>
      <c r="M11" s="186">
        <f t="shared" si="5"/>
        <v>0.11461088188137225</v>
      </c>
      <c r="N11" s="185">
        <v>2489.7810000000004</v>
      </c>
      <c r="O11" s="184">
        <v>2.4</v>
      </c>
      <c r="P11" s="184">
        <f t="shared" si="6"/>
        <v>2492.1810000000005</v>
      </c>
      <c r="Q11" s="183">
        <f t="shared" si="7"/>
        <v>0.1494417941554005</v>
      </c>
    </row>
    <row r="12" spans="1:17" s="175" customFormat="1" ht="18" customHeight="1">
      <c r="A12" s="189" t="s">
        <v>230</v>
      </c>
      <c r="B12" s="188">
        <v>1377.161</v>
      </c>
      <c r="C12" s="184">
        <v>20.005</v>
      </c>
      <c r="D12" s="184">
        <f t="shared" si="0"/>
        <v>1397.1660000000002</v>
      </c>
      <c r="E12" s="187">
        <f t="shared" si="1"/>
        <v>0.11102316662972425</v>
      </c>
      <c r="F12" s="185">
        <v>1072.431</v>
      </c>
      <c r="G12" s="184"/>
      <c r="H12" s="184">
        <f t="shared" si="2"/>
        <v>1072.431</v>
      </c>
      <c r="I12" s="186">
        <f t="shared" si="3"/>
        <v>0.30280269779594216</v>
      </c>
      <c r="J12" s="185">
        <v>2634.32</v>
      </c>
      <c r="K12" s="184">
        <v>46.775</v>
      </c>
      <c r="L12" s="184">
        <f t="shared" si="4"/>
        <v>2681.0950000000003</v>
      </c>
      <c r="M12" s="186">
        <f t="shared" si="5"/>
        <v>0.1072683232549893</v>
      </c>
      <c r="N12" s="185">
        <v>2325.375</v>
      </c>
      <c r="O12" s="184">
        <v>0.61</v>
      </c>
      <c r="P12" s="184">
        <f t="shared" si="6"/>
        <v>2325.985</v>
      </c>
      <c r="Q12" s="183">
        <f t="shared" si="7"/>
        <v>0.15267080398196908</v>
      </c>
    </row>
    <row r="13" spans="1:17" s="175" customFormat="1" ht="18" customHeight="1">
      <c r="A13" s="189" t="s">
        <v>212</v>
      </c>
      <c r="B13" s="188">
        <v>803.8660000000001</v>
      </c>
      <c r="C13" s="184">
        <v>104.04899999999999</v>
      </c>
      <c r="D13" s="184">
        <f t="shared" si="0"/>
        <v>907.9150000000001</v>
      </c>
      <c r="E13" s="187">
        <f t="shared" si="1"/>
        <v>0.07214575671797488</v>
      </c>
      <c r="F13" s="185">
        <v>667.921</v>
      </c>
      <c r="G13" s="184">
        <v>109.89</v>
      </c>
      <c r="H13" s="184">
        <f t="shared" si="2"/>
        <v>777.811</v>
      </c>
      <c r="I13" s="186">
        <f t="shared" si="3"/>
        <v>0.16726942663449096</v>
      </c>
      <c r="J13" s="185">
        <v>1625.994</v>
      </c>
      <c r="K13" s="184">
        <v>186.91200000000003</v>
      </c>
      <c r="L13" s="184">
        <f t="shared" si="4"/>
        <v>1812.906</v>
      </c>
      <c r="M13" s="186">
        <f t="shared" si="5"/>
        <v>0.0725328221636718</v>
      </c>
      <c r="N13" s="185">
        <v>1399.326</v>
      </c>
      <c r="O13" s="184">
        <v>233.62000000000003</v>
      </c>
      <c r="P13" s="184">
        <f t="shared" si="6"/>
        <v>1632.9460000000001</v>
      </c>
      <c r="Q13" s="183">
        <f t="shared" si="7"/>
        <v>0.11020572633755177</v>
      </c>
    </row>
    <row r="14" spans="1:17" s="175" customFormat="1" ht="18" customHeight="1">
      <c r="A14" s="189" t="s">
        <v>207</v>
      </c>
      <c r="B14" s="188">
        <v>451.235</v>
      </c>
      <c r="C14" s="184">
        <v>1.8529999999999998</v>
      </c>
      <c r="D14" s="184">
        <f aca="true" t="shared" si="8" ref="D14:D29">C14+B14</f>
        <v>453.088</v>
      </c>
      <c r="E14" s="187">
        <f aca="true" t="shared" si="9" ref="E14:E29">D14/$D$8</f>
        <v>0.03600378517794485</v>
      </c>
      <c r="F14" s="185">
        <v>660.125</v>
      </c>
      <c r="G14" s="184">
        <v>0.98</v>
      </c>
      <c r="H14" s="184">
        <f aca="true" t="shared" si="10" ref="H14:H29">G14+F14</f>
        <v>661.105</v>
      </c>
      <c r="I14" s="186">
        <f aca="true" t="shared" si="11" ref="I14:I29">(D14/H14-1)</f>
        <v>-0.31465047155898074</v>
      </c>
      <c r="J14" s="185">
        <v>1249.207</v>
      </c>
      <c r="K14" s="184">
        <v>4.537999999999999</v>
      </c>
      <c r="L14" s="184">
        <f aca="true" t="shared" si="12" ref="L14:L29">K14+J14</f>
        <v>1253.7450000000001</v>
      </c>
      <c r="M14" s="186">
        <f aca="true" t="shared" si="13" ref="M14:M29">(L14/$L$8)</f>
        <v>0.05016126766836929</v>
      </c>
      <c r="N14" s="185">
        <v>1336.055</v>
      </c>
      <c r="O14" s="184">
        <v>3.0989999999999998</v>
      </c>
      <c r="P14" s="184">
        <f aca="true" t="shared" si="14" ref="P14:P29">O14+N14</f>
        <v>1339.154</v>
      </c>
      <c r="Q14" s="183">
        <f aca="true" t="shared" si="15" ref="Q14:Q29">(L14/P14-1)</f>
        <v>-0.06377832571907327</v>
      </c>
    </row>
    <row r="15" spans="1:17" s="175" customFormat="1" ht="18" customHeight="1">
      <c r="A15" s="189" t="s">
        <v>215</v>
      </c>
      <c r="B15" s="188">
        <v>370.494</v>
      </c>
      <c r="C15" s="184">
        <v>8.754</v>
      </c>
      <c r="D15" s="184">
        <f t="shared" si="8"/>
        <v>379.24800000000005</v>
      </c>
      <c r="E15" s="187">
        <f t="shared" si="9"/>
        <v>0.03013622854978554</v>
      </c>
      <c r="F15" s="185">
        <v>274.20500000000004</v>
      </c>
      <c r="G15" s="184">
        <v>2.646</v>
      </c>
      <c r="H15" s="184">
        <f t="shared" si="10"/>
        <v>276.85100000000006</v>
      </c>
      <c r="I15" s="186">
        <f t="shared" si="11"/>
        <v>0.3698632116192464</v>
      </c>
      <c r="J15" s="185">
        <v>641.023</v>
      </c>
      <c r="K15" s="184">
        <v>9.639000000000001</v>
      </c>
      <c r="L15" s="184">
        <f t="shared" si="12"/>
        <v>650.662</v>
      </c>
      <c r="M15" s="186">
        <f t="shared" si="13"/>
        <v>0.02603243143034389</v>
      </c>
      <c r="N15" s="185">
        <v>514.857</v>
      </c>
      <c r="O15" s="184">
        <v>2.9219999999999997</v>
      </c>
      <c r="P15" s="184">
        <f t="shared" si="14"/>
        <v>517.779</v>
      </c>
      <c r="Q15" s="183">
        <f t="shared" si="15"/>
        <v>0.2566403813209883</v>
      </c>
    </row>
    <row r="16" spans="1:17" s="175" customFormat="1" ht="18" customHeight="1">
      <c r="A16" s="189" t="s">
        <v>209</v>
      </c>
      <c r="B16" s="188">
        <v>266.868</v>
      </c>
      <c r="C16" s="184">
        <v>8.192</v>
      </c>
      <c r="D16" s="184">
        <f>C16+B16</f>
        <v>275.06</v>
      </c>
      <c r="E16" s="187">
        <f>D16/$D$8</f>
        <v>0.021857125218601045</v>
      </c>
      <c r="F16" s="185">
        <v>234.26999999999995</v>
      </c>
      <c r="G16" s="184">
        <v>2.253</v>
      </c>
      <c r="H16" s="184">
        <f>G16+F16</f>
        <v>236.52299999999997</v>
      </c>
      <c r="I16" s="186">
        <f>(D16/H16-1)</f>
        <v>0.16293130055005234</v>
      </c>
      <c r="J16" s="185">
        <v>510.36299999999994</v>
      </c>
      <c r="K16" s="184">
        <v>10.808</v>
      </c>
      <c r="L16" s="184">
        <f>K16+J16</f>
        <v>521.1709999999999</v>
      </c>
      <c r="M16" s="186">
        <f>(L16/$L$8)</f>
        <v>0.02085160701098843</v>
      </c>
      <c r="N16" s="185">
        <v>455.905</v>
      </c>
      <c r="O16" s="184">
        <v>5.372999999999999</v>
      </c>
      <c r="P16" s="184">
        <f>O16+N16</f>
        <v>461.27799999999996</v>
      </c>
      <c r="Q16" s="183">
        <f>(L16/P16-1)</f>
        <v>0.12984144051959978</v>
      </c>
    </row>
    <row r="17" spans="1:17" s="175" customFormat="1" ht="18" customHeight="1">
      <c r="A17" s="189" t="s">
        <v>211</v>
      </c>
      <c r="B17" s="188">
        <v>263.894</v>
      </c>
      <c r="C17" s="184">
        <v>0</v>
      </c>
      <c r="D17" s="184">
        <f>C17+B17</f>
        <v>263.894</v>
      </c>
      <c r="E17" s="187">
        <f>D17/$D$8</f>
        <v>0.020969840043763194</v>
      </c>
      <c r="F17" s="185">
        <v>295.889</v>
      </c>
      <c r="G17" s="184">
        <v>0.95</v>
      </c>
      <c r="H17" s="184">
        <f>G17+F17</f>
        <v>296.839</v>
      </c>
      <c r="I17" s="186">
        <f>(D17/H17-1)</f>
        <v>-0.11098609010271554</v>
      </c>
      <c r="J17" s="185">
        <v>496.03200000000004</v>
      </c>
      <c r="K17" s="184">
        <v>1.5</v>
      </c>
      <c r="L17" s="184">
        <f>K17+J17</f>
        <v>497.53200000000004</v>
      </c>
      <c r="M17" s="186">
        <f>(L17/$L$8)</f>
        <v>0.019905830791412216</v>
      </c>
      <c r="N17" s="185">
        <v>587.029</v>
      </c>
      <c r="O17" s="184">
        <v>2.225</v>
      </c>
      <c r="P17" s="184">
        <f>O17+N17</f>
        <v>589.254</v>
      </c>
      <c r="Q17" s="183">
        <f>(L17/P17-1)</f>
        <v>-0.15565783176694592</v>
      </c>
    </row>
    <row r="18" spans="1:17" s="175" customFormat="1" ht="18" customHeight="1">
      <c r="A18" s="189" t="s">
        <v>210</v>
      </c>
      <c r="B18" s="188">
        <v>225.329</v>
      </c>
      <c r="C18" s="184">
        <v>0</v>
      </c>
      <c r="D18" s="184">
        <f>C18+B18</f>
        <v>225.329</v>
      </c>
      <c r="E18" s="187">
        <f>D18/$D$8</f>
        <v>0.017905344900684052</v>
      </c>
      <c r="F18" s="185">
        <v>182.814</v>
      </c>
      <c r="G18" s="184">
        <v>2</v>
      </c>
      <c r="H18" s="184">
        <f>G18+F18</f>
        <v>184.814</v>
      </c>
      <c r="I18" s="186">
        <f>(D18/H18-1)</f>
        <v>0.21922040538054488</v>
      </c>
      <c r="J18" s="185">
        <v>481.86799999999994</v>
      </c>
      <c r="K18" s="184">
        <v>0.04</v>
      </c>
      <c r="L18" s="184">
        <f>K18+J18</f>
        <v>481.90799999999996</v>
      </c>
      <c r="M18" s="186">
        <f>(L18/$L$8)</f>
        <v>0.01928072788288568</v>
      </c>
      <c r="N18" s="185">
        <v>365.636</v>
      </c>
      <c r="O18" s="184">
        <v>2.3</v>
      </c>
      <c r="P18" s="184">
        <f>O18+N18</f>
        <v>367.93600000000004</v>
      </c>
      <c r="Q18" s="183">
        <f>(L18/P18-1)</f>
        <v>0.30976039311184533</v>
      </c>
    </row>
    <row r="19" spans="1:17" s="175" customFormat="1" ht="18" customHeight="1">
      <c r="A19" s="189" t="s">
        <v>214</v>
      </c>
      <c r="B19" s="188">
        <v>202.621</v>
      </c>
      <c r="C19" s="184">
        <v>0</v>
      </c>
      <c r="D19" s="184">
        <f>C19+B19</f>
        <v>202.621</v>
      </c>
      <c r="E19" s="187">
        <f>D19/$D$8</f>
        <v>0.01610089641866561</v>
      </c>
      <c r="F19" s="185">
        <v>144.524</v>
      </c>
      <c r="G19" s="184"/>
      <c r="H19" s="184">
        <f>G19+F19</f>
        <v>144.524</v>
      </c>
      <c r="I19" s="186">
        <f>(D19/H19-1)</f>
        <v>0.4019885970496251</v>
      </c>
      <c r="J19" s="185">
        <v>413.522</v>
      </c>
      <c r="K19" s="184">
        <v>0.1</v>
      </c>
      <c r="L19" s="184">
        <f>K19+J19</f>
        <v>413.622</v>
      </c>
      <c r="M19" s="186">
        <f>(L19/$L$8)</f>
        <v>0.016548663289206532</v>
      </c>
      <c r="N19" s="185">
        <v>330.38199999999995</v>
      </c>
      <c r="O19" s="184"/>
      <c r="P19" s="184">
        <f>O19+N19</f>
        <v>330.38199999999995</v>
      </c>
      <c r="Q19" s="183">
        <f>(L19/P19-1)</f>
        <v>0.25195077213649686</v>
      </c>
    </row>
    <row r="20" spans="1:17" s="175" customFormat="1" ht="18" customHeight="1">
      <c r="A20" s="189" t="s">
        <v>218</v>
      </c>
      <c r="B20" s="188">
        <v>155.98600000000002</v>
      </c>
      <c r="C20" s="184">
        <v>0.03</v>
      </c>
      <c r="D20" s="184">
        <f t="shared" si="8"/>
        <v>156.01600000000002</v>
      </c>
      <c r="E20" s="187">
        <f t="shared" si="9"/>
        <v>0.012397517807406607</v>
      </c>
      <c r="F20" s="185">
        <v>129.225</v>
      </c>
      <c r="G20" s="184"/>
      <c r="H20" s="184">
        <f t="shared" si="10"/>
        <v>129.225</v>
      </c>
      <c r="I20" s="186">
        <f t="shared" si="11"/>
        <v>0.20732056490617157</v>
      </c>
      <c r="J20" s="185">
        <v>281</v>
      </c>
      <c r="K20" s="184">
        <v>0.03</v>
      </c>
      <c r="L20" s="184">
        <f t="shared" si="12"/>
        <v>281.03</v>
      </c>
      <c r="M20" s="186">
        <f t="shared" si="13"/>
        <v>0.011243770505837965</v>
      </c>
      <c r="N20" s="185">
        <v>267.99499999999995</v>
      </c>
      <c r="O20" s="184"/>
      <c r="P20" s="184">
        <f t="shared" si="14"/>
        <v>267.99499999999995</v>
      </c>
      <c r="Q20" s="183">
        <f t="shared" si="15"/>
        <v>0.04863896714490945</v>
      </c>
    </row>
    <row r="21" spans="1:17" s="175" customFormat="1" ht="18" customHeight="1">
      <c r="A21" s="189" t="s">
        <v>231</v>
      </c>
      <c r="B21" s="188">
        <v>149.555</v>
      </c>
      <c r="C21" s="184">
        <v>5.856</v>
      </c>
      <c r="D21" s="184">
        <f t="shared" si="8"/>
        <v>155.411</v>
      </c>
      <c r="E21" s="187">
        <f t="shared" si="9"/>
        <v>0.01234944262105725</v>
      </c>
      <c r="F21" s="185">
        <v>122.888</v>
      </c>
      <c r="G21" s="184">
        <v>0.1</v>
      </c>
      <c r="H21" s="184">
        <f t="shared" si="10"/>
        <v>122.988</v>
      </c>
      <c r="I21" s="186">
        <f t="shared" si="11"/>
        <v>0.26362734575730973</v>
      </c>
      <c r="J21" s="185">
        <v>273.2699999999999</v>
      </c>
      <c r="K21" s="184">
        <v>6.365</v>
      </c>
      <c r="L21" s="184">
        <f t="shared" si="12"/>
        <v>279.63499999999993</v>
      </c>
      <c r="M21" s="186">
        <f t="shared" si="13"/>
        <v>0.011187957746148095</v>
      </c>
      <c r="N21" s="185">
        <v>218.074</v>
      </c>
      <c r="O21" s="184">
        <v>0.1</v>
      </c>
      <c r="P21" s="184">
        <f t="shared" si="14"/>
        <v>218.174</v>
      </c>
      <c r="Q21" s="183">
        <f t="shared" si="15"/>
        <v>0.28170634447734333</v>
      </c>
    </row>
    <row r="22" spans="1:17" s="175" customFormat="1" ht="18" customHeight="1">
      <c r="A22" s="189" t="s">
        <v>216</v>
      </c>
      <c r="B22" s="188">
        <v>126.671</v>
      </c>
      <c r="C22" s="184">
        <v>3.7640000000000002</v>
      </c>
      <c r="D22" s="184">
        <f t="shared" si="8"/>
        <v>130.435</v>
      </c>
      <c r="E22" s="187">
        <f t="shared" si="9"/>
        <v>0.010364771787567176</v>
      </c>
      <c r="F22" s="185">
        <v>134.226</v>
      </c>
      <c r="G22" s="184">
        <v>3.3</v>
      </c>
      <c r="H22" s="184">
        <f t="shared" si="10"/>
        <v>137.526</v>
      </c>
      <c r="I22" s="186">
        <f t="shared" si="11"/>
        <v>-0.051561159344414964</v>
      </c>
      <c r="J22" s="185">
        <v>247.75600000000003</v>
      </c>
      <c r="K22" s="184">
        <v>4.211</v>
      </c>
      <c r="L22" s="184">
        <f t="shared" si="12"/>
        <v>251.96700000000004</v>
      </c>
      <c r="M22" s="186">
        <f t="shared" si="13"/>
        <v>0.010080984674392326</v>
      </c>
      <c r="N22" s="185">
        <v>263.73100000000005</v>
      </c>
      <c r="O22" s="184">
        <v>6.8</v>
      </c>
      <c r="P22" s="184">
        <f t="shared" si="14"/>
        <v>270.53100000000006</v>
      </c>
      <c r="Q22" s="183">
        <f t="shared" si="15"/>
        <v>-0.06862060170553475</v>
      </c>
    </row>
    <row r="23" spans="1:17" s="175" customFormat="1" ht="18" customHeight="1">
      <c r="A23" s="189" t="s">
        <v>233</v>
      </c>
      <c r="B23" s="188">
        <v>124.55799999999999</v>
      </c>
      <c r="C23" s="184">
        <v>0</v>
      </c>
      <c r="D23" s="184">
        <f t="shared" si="8"/>
        <v>124.55799999999999</v>
      </c>
      <c r="E23" s="187">
        <f t="shared" si="9"/>
        <v>0.009897767043476</v>
      </c>
      <c r="F23" s="185">
        <v>83.074</v>
      </c>
      <c r="G23" s="184"/>
      <c r="H23" s="184">
        <f t="shared" si="10"/>
        <v>83.074</v>
      </c>
      <c r="I23" s="186">
        <f t="shared" si="11"/>
        <v>0.4993620145894022</v>
      </c>
      <c r="J23" s="185">
        <v>214.315</v>
      </c>
      <c r="K23" s="184"/>
      <c r="L23" s="184">
        <f t="shared" si="12"/>
        <v>214.315</v>
      </c>
      <c r="M23" s="186">
        <f t="shared" si="13"/>
        <v>0.008574560281673358</v>
      </c>
      <c r="N23" s="185">
        <v>156.868</v>
      </c>
      <c r="O23" s="184"/>
      <c r="P23" s="184">
        <f t="shared" si="14"/>
        <v>156.868</v>
      </c>
      <c r="Q23" s="183">
        <f t="shared" si="15"/>
        <v>0.36621235688604425</v>
      </c>
    </row>
    <row r="24" spans="1:17" s="175" customFormat="1" ht="18" customHeight="1">
      <c r="A24" s="189" t="s">
        <v>246</v>
      </c>
      <c r="B24" s="188">
        <v>100.262</v>
      </c>
      <c r="C24" s="184">
        <v>3.209</v>
      </c>
      <c r="D24" s="184">
        <f t="shared" si="8"/>
        <v>103.471</v>
      </c>
      <c r="E24" s="187">
        <f t="shared" si="9"/>
        <v>0.008222128275626659</v>
      </c>
      <c r="F24" s="185">
        <v>71.349</v>
      </c>
      <c r="G24" s="184">
        <v>0.613</v>
      </c>
      <c r="H24" s="184">
        <f t="shared" si="10"/>
        <v>71.962</v>
      </c>
      <c r="I24" s="186">
        <f t="shared" si="11"/>
        <v>0.4378560907145437</v>
      </c>
      <c r="J24" s="185">
        <v>224.08599999999998</v>
      </c>
      <c r="K24" s="184">
        <v>6.2749999999999995</v>
      </c>
      <c r="L24" s="184">
        <f t="shared" si="12"/>
        <v>230.361</v>
      </c>
      <c r="M24" s="186">
        <f t="shared" si="13"/>
        <v>0.009216547050120413</v>
      </c>
      <c r="N24" s="185">
        <v>147.27399999999997</v>
      </c>
      <c r="O24" s="184">
        <v>1.433</v>
      </c>
      <c r="P24" s="184">
        <f t="shared" si="14"/>
        <v>148.70699999999997</v>
      </c>
      <c r="Q24" s="183">
        <f t="shared" si="15"/>
        <v>0.5490931832395249</v>
      </c>
    </row>
    <row r="25" spans="1:17" s="175" customFormat="1" ht="18" customHeight="1">
      <c r="A25" s="189" t="s">
        <v>228</v>
      </c>
      <c r="B25" s="188">
        <v>64.42</v>
      </c>
      <c r="C25" s="184">
        <v>37.128</v>
      </c>
      <c r="D25" s="184">
        <f t="shared" si="8"/>
        <v>101.548</v>
      </c>
      <c r="E25" s="187">
        <f t="shared" si="9"/>
        <v>0.008069320699841849</v>
      </c>
      <c r="F25" s="185">
        <v>69.912</v>
      </c>
      <c r="G25" s="184">
        <v>7.498</v>
      </c>
      <c r="H25" s="184">
        <f t="shared" si="10"/>
        <v>77.41000000000001</v>
      </c>
      <c r="I25" s="186">
        <f t="shared" si="11"/>
        <v>0.31182017827154107</v>
      </c>
      <c r="J25" s="185">
        <v>194.481</v>
      </c>
      <c r="K25" s="184">
        <v>63.791000000000004</v>
      </c>
      <c r="L25" s="184">
        <f t="shared" si="12"/>
        <v>258.272</v>
      </c>
      <c r="M25" s="186">
        <f t="shared" si="13"/>
        <v>0.01033324234453184</v>
      </c>
      <c r="N25" s="185">
        <v>131.262</v>
      </c>
      <c r="O25" s="184">
        <v>16.076999999999998</v>
      </c>
      <c r="P25" s="184">
        <f t="shared" si="14"/>
        <v>147.339</v>
      </c>
      <c r="Q25" s="183">
        <f t="shared" si="15"/>
        <v>0.7529099559519203</v>
      </c>
    </row>
    <row r="26" spans="1:17" s="175" customFormat="1" ht="18" customHeight="1">
      <c r="A26" s="189" t="s">
        <v>220</v>
      </c>
      <c r="B26" s="188">
        <v>76.351</v>
      </c>
      <c r="C26" s="184">
        <v>21.063</v>
      </c>
      <c r="D26" s="184">
        <f t="shared" si="8"/>
        <v>97.414</v>
      </c>
      <c r="E26" s="187">
        <f t="shared" si="9"/>
        <v>0.007740820170307578</v>
      </c>
      <c r="F26" s="185">
        <v>29.523</v>
      </c>
      <c r="G26" s="184">
        <v>23.669</v>
      </c>
      <c r="H26" s="184">
        <f t="shared" si="10"/>
        <v>53.192</v>
      </c>
      <c r="I26" s="186">
        <f t="shared" si="11"/>
        <v>0.8313656188900587</v>
      </c>
      <c r="J26" s="185">
        <v>110.77199999999999</v>
      </c>
      <c r="K26" s="184">
        <v>49.095</v>
      </c>
      <c r="L26" s="184">
        <f t="shared" si="12"/>
        <v>159.867</v>
      </c>
      <c r="M26" s="186">
        <f t="shared" si="13"/>
        <v>0.0063961422604590186</v>
      </c>
      <c r="N26" s="185">
        <v>63.069</v>
      </c>
      <c r="O26" s="184">
        <v>61.59</v>
      </c>
      <c r="P26" s="184">
        <f t="shared" si="14"/>
        <v>124.659</v>
      </c>
      <c r="Q26" s="183">
        <f t="shared" si="15"/>
        <v>0.28243448126489046</v>
      </c>
    </row>
    <row r="27" spans="1:17" s="175" customFormat="1" ht="18" customHeight="1">
      <c r="A27" s="189" t="s">
        <v>217</v>
      </c>
      <c r="B27" s="188">
        <v>91.753</v>
      </c>
      <c r="C27" s="184">
        <v>5.659000000000001</v>
      </c>
      <c r="D27" s="184">
        <f t="shared" si="8"/>
        <v>97.412</v>
      </c>
      <c r="E27" s="187">
        <f t="shared" si="9"/>
        <v>0.007740661244071713</v>
      </c>
      <c r="F27" s="185">
        <v>127.187</v>
      </c>
      <c r="G27" s="184">
        <v>7.704</v>
      </c>
      <c r="H27" s="184">
        <f t="shared" si="10"/>
        <v>134.891</v>
      </c>
      <c r="I27" s="186">
        <f t="shared" si="11"/>
        <v>-0.2778465575909437</v>
      </c>
      <c r="J27" s="185">
        <v>265.77</v>
      </c>
      <c r="K27" s="184">
        <v>10.396999999999998</v>
      </c>
      <c r="L27" s="184">
        <f t="shared" si="12"/>
        <v>276.167</v>
      </c>
      <c r="M27" s="186">
        <f t="shared" si="13"/>
        <v>0.01104920602528468</v>
      </c>
      <c r="N27" s="185">
        <v>231.778</v>
      </c>
      <c r="O27" s="184">
        <v>21.671999999999997</v>
      </c>
      <c r="P27" s="184">
        <f t="shared" si="14"/>
        <v>253.45</v>
      </c>
      <c r="Q27" s="183">
        <f t="shared" si="15"/>
        <v>0.08963109094495958</v>
      </c>
    </row>
    <row r="28" spans="1:17" s="175" customFormat="1" ht="18" customHeight="1">
      <c r="A28" s="189" t="s">
        <v>219</v>
      </c>
      <c r="B28" s="188">
        <v>95.976</v>
      </c>
      <c r="C28" s="184">
        <v>0.1</v>
      </c>
      <c r="D28" s="184">
        <f t="shared" si="8"/>
        <v>96.076</v>
      </c>
      <c r="E28" s="187">
        <f t="shared" si="9"/>
        <v>0.007634498518513466</v>
      </c>
      <c r="F28" s="185">
        <v>83.953</v>
      </c>
      <c r="G28" s="184"/>
      <c r="H28" s="184">
        <f t="shared" si="10"/>
        <v>83.953</v>
      </c>
      <c r="I28" s="186">
        <f t="shared" si="11"/>
        <v>0.14440222505449474</v>
      </c>
      <c r="J28" s="185">
        <v>178.543</v>
      </c>
      <c r="K28" s="184">
        <v>0.1</v>
      </c>
      <c r="L28" s="184">
        <f t="shared" si="12"/>
        <v>178.643</v>
      </c>
      <c r="M28" s="186">
        <f t="shared" si="13"/>
        <v>0.007147353999481948</v>
      </c>
      <c r="N28" s="185">
        <v>154.507</v>
      </c>
      <c r="O28" s="184"/>
      <c r="P28" s="184">
        <f t="shared" si="14"/>
        <v>154.507</v>
      </c>
      <c r="Q28" s="183">
        <f t="shared" si="15"/>
        <v>0.15621298711385245</v>
      </c>
    </row>
    <row r="29" spans="1:17" s="175" customFormat="1" ht="18" customHeight="1">
      <c r="A29" s="189" t="s">
        <v>236</v>
      </c>
      <c r="B29" s="188">
        <v>52.784</v>
      </c>
      <c r="C29" s="184">
        <v>0</v>
      </c>
      <c r="D29" s="184">
        <f t="shared" si="8"/>
        <v>52.784</v>
      </c>
      <c r="E29" s="187">
        <f t="shared" si="9"/>
        <v>0.004194381216965889</v>
      </c>
      <c r="F29" s="185">
        <v>42.129000000000005</v>
      </c>
      <c r="G29" s="184">
        <v>2.043</v>
      </c>
      <c r="H29" s="184">
        <f t="shared" si="10"/>
        <v>44.172000000000004</v>
      </c>
      <c r="I29" s="186">
        <f t="shared" si="11"/>
        <v>0.19496513628542944</v>
      </c>
      <c r="J29" s="185">
        <v>100.121</v>
      </c>
      <c r="K29" s="184">
        <v>5.2540000000000004</v>
      </c>
      <c r="L29" s="184">
        <f t="shared" si="12"/>
        <v>105.375</v>
      </c>
      <c r="M29" s="186">
        <f t="shared" si="13"/>
        <v>0.004215963836788512</v>
      </c>
      <c r="N29" s="185">
        <v>84.63600000000001</v>
      </c>
      <c r="O29" s="184">
        <v>6.013</v>
      </c>
      <c r="P29" s="184">
        <f t="shared" si="14"/>
        <v>90.64900000000002</v>
      </c>
      <c r="Q29" s="183">
        <f t="shared" si="15"/>
        <v>0.1624507716577126</v>
      </c>
    </row>
    <row r="30" spans="1:17" s="175" customFormat="1" ht="18" customHeight="1">
      <c r="A30" s="189" t="s">
        <v>213</v>
      </c>
      <c r="B30" s="188">
        <v>47.647</v>
      </c>
      <c r="C30" s="184">
        <v>0</v>
      </c>
      <c r="D30" s="184">
        <f aca="true" t="shared" si="16" ref="D30:D38">C30+B30</f>
        <v>47.647</v>
      </c>
      <c r="E30" s="187">
        <f aca="true" t="shared" si="17" ref="E30:E38">D30/$D$8</f>
        <v>0.003786179180145001</v>
      </c>
      <c r="F30" s="185">
        <v>62.531</v>
      </c>
      <c r="G30" s="184">
        <v>0.77</v>
      </c>
      <c r="H30" s="184">
        <f aca="true" t="shared" si="18" ref="H30:H38">G30+F30</f>
        <v>63.301</v>
      </c>
      <c r="I30" s="186">
        <f aca="true" t="shared" si="19" ref="I30:I38">(D30/H30-1)</f>
        <v>-0.24729467149018192</v>
      </c>
      <c r="J30" s="185">
        <v>95.14399999999999</v>
      </c>
      <c r="K30" s="184"/>
      <c r="L30" s="184">
        <f aca="true" t="shared" si="20" ref="L30:L38">K30+J30</f>
        <v>95.14399999999999</v>
      </c>
      <c r="M30" s="186">
        <f aca="true" t="shared" si="21" ref="M30:M38">(L30/$L$8)</f>
        <v>0.00380663025658274</v>
      </c>
      <c r="N30" s="185">
        <v>119.805</v>
      </c>
      <c r="O30" s="184">
        <v>0.8899999999999999</v>
      </c>
      <c r="P30" s="184">
        <f aca="true" t="shared" si="22" ref="P30:P38">O30+N30</f>
        <v>120.69500000000001</v>
      </c>
      <c r="Q30" s="183">
        <f aca="true" t="shared" si="23" ref="Q30:Q38">(L30/P30-1)</f>
        <v>-0.21169891047682188</v>
      </c>
    </row>
    <row r="31" spans="1:17" s="175" customFormat="1" ht="18" customHeight="1">
      <c r="A31" s="189" t="s">
        <v>222</v>
      </c>
      <c r="B31" s="188">
        <v>38.576</v>
      </c>
      <c r="C31" s="184">
        <v>0.5</v>
      </c>
      <c r="D31" s="184">
        <f t="shared" si="16"/>
        <v>39.076</v>
      </c>
      <c r="E31" s="187">
        <f t="shared" si="17"/>
        <v>0.003105100796342814</v>
      </c>
      <c r="F31" s="185">
        <v>30.938000000000002</v>
      </c>
      <c r="G31" s="184">
        <v>7.05</v>
      </c>
      <c r="H31" s="184">
        <f t="shared" si="18"/>
        <v>37.988</v>
      </c>
      <c r="I31" s="186">
        <f t="shared" si="19"/>
        <v>0.0286406233547436</v>
      </c>
      <c r="J31" s="185">
        <v>68.094</v>
      </c>
      <c r="K31" s="184">
        <v>6</v>
      </c>
      <c r="L31" s="184">
        <f t="shared" si="20"/>
        <v>74.094</v>
      </c>
      <c r="M31" s="186">
        <f t="shared" si="21"/>
        <v>0.0029644377178933146</v>
      </c>
      <c r="N31" s="185">
        <v>60.176</v>
      </c>
      <c r="O31" s="184">
        <v>12.55</v>
      </c>
      <c r="P31" s="184">
        <f t="shared" si="22"/>
        <v>72.726</v>
      </c>
      <c r="Q31" s="183">
        <f t="shared" si="23"/>
        <v>0.018810329180760643</v>
      </c>
    </row>
    <row r="32" spans="1:17" s="175" customFormat="1" ht="18" customHeight="1">
      <c r="A32" s="189" t="s">
        <v>240</v>
      </c>
      <c r="B32" s="188">
        <v>16.898</v>
      </c>
      <c r="C32" s="184">
        <v>19.701999999999998</v>
      </c>
      <c r="D32" s="184">
        <f t="shared" si="16"/>
        <v>36.599999999999994</v>
      </c>
      <c r="E32" s="187">
        <f t="shared" si="17"/>
        <v>0.002908350116341155</v>
      </c>
      <c r="F32" s="185">
        <v>18.07</v>
      </c>
      <c r="G32" s="184">
        <v>34.454</v>
      </c>
      <c r="H32" s="184">
        <f t="shared" si="18"/>
        <v>52.524</v>
      </c>
      <c r="I32" s="186">
        <f t="shared" si="19"/>
        <v>-0.3031756911126343</v>
      </c>
      <c r="J32" s="185">
        <v>46.446</v>
      </c>
      <c r="K32" s="184">
        <v>41.576</v>
      </c>
      <c r="L32" s="184">
        <f t="shared" si="20"/>
        <v>88.02199999999999</v>
      </c>
      <c r="M32" s="186">
        <f t="shared" si="21"/>
        <v>0.0035216851135639235</v>
      </c>
      <c r="N32" s="185">
        <v>47.064</v>
      </c>
      <c r="O32" s="184">
        <v>88.253</v>
      </c>
      <c r="P32" s="184">
        <f t="shared" si="22"/>
        <v>135.317</v>
      </c>
      <c r="Q32" s="183">
        <f t="shared" si="23"/>
        <v>-0.349512625908053</v>
      </c>
    </row>
    <row r="33" spans="1:17" s="175" customFormat="1" ht="18" customHeight="1">
      <c r="A33" s="189" t="s">
        <v>226</v>
      </c>
      <c r="B33" s="188">
        <v>26.767</v>
      </c>
      <c r="C33" s="184">
        <v>9.276</v>
      </c>
      <c r="D33" s="184">
        <f t="shared" si="16"/>
        <v>36.043</v>
      </c>
      <c r="E33" s="187">
        <f t="shared" si="17"/>
        <v>0.0028640891596525757</v>
      </c>
      <c r="F33" s="185">
        <v>28.298000000000002</v>
      </c>
      <c r="G33" s="184">
        <v>0.51</v>
      </c>
      <c r="H33" s="184">
        <f t="shared" si="18"/>
        <v>28.808000000000003</v>
      </c>
      <c r="I33" s="186">
        <f t="shared" si="19"/>
        <v>0.25114551513468464</v>
      </c>
      <c r="J33" s="185">
        <v>54.117999999999995</v>
      </c>
      <c r="K33" s="184">
        <v>18.042</v>
      </c>
      <c r="L33" s="184">
        <f t="shared" si="20"/>
        <v>72.16</v>
      </c>
      <c r="M33" s="186">
        <f t="shared" si="21"/>
        <v>0.0028870600281153884</v>
      </c>
      <c r="N33" s="185">
        <v>68.429</v>
      </c>
      <c r="O33" s="184">
        <v>4.156000000000001</v>
      </c>
      <c r="P33" s="184">
        <f t="shared" si="22"/>
        <v>72.58500000000001</v>
      </c>
      <c r="Q33" s="183">
        <f t="shared" si="23"/>
        <v>-0.005855204243301104</v>
      </c>
    </row>
    <row r="34" spans="1:17" s="175" customFormat="1" ht="18" customHeight="1">
      <c r="A34" s="189" t="s">
        <v>224</v>
      </c>
      <c r="B34" s="188">
        <v>24.201</v>
      </c>
      <c r="C34" s="184">
        <v>2.4299999999999997</v>
      </c>
      <c r="D34" s="184">
        <f t="shared" si="16"/>
        <v>26.631</v>
      </c>
      <c r="E34" s="187">
        <f t="shared" si="17"/>
        <v>0.0021161822936688886</v>
      </c>
      <c r="F34" s="185">
        <v>33.308</v>
      </c>
      <c r="G34" s="184">
        <v>5.933000000000001</v>
      </c>
      <c r="H34" s="184">
        <f t="shared" si="18"/>
        <v>39.241</v>
      </c>
      <c r="I34" s="186">
        <f t="shared" si="19"/>
        <v>-0.32134757014347237</v>
      </c>
      <c r="J34" s="185">
        <v>50.627</v>
      </c>
      <c r="K34" s="184">
        <v>7.1519999999999975</v>
      </c>
      <c r="L34" s="184">
        <f t="shared" si="20"/>
        <v>57.778999999999996</v>
      </c>
      <c r="M34" s="186">
        <f t="shared" si="21"/>
        <v>0.0023116884889755962</v>
      </c>
      <c r="N34" s="185">
        <v>65.857</v>
      </c>
      <c r="O34" s="184">
        <v>11.599999999999998</v>
      </c>
      <c r="P34" s="184">
        <f t="shared" si="22"/>
        <v>77.457</v>
      </c>
      <c r="Q34" s="183">
        <f t="shared" si="23"/>
        <v>-0.2540506345456188</v>
      </c>
    </row>
    <row r="35" spans="1:17" s="175" customFormat="1" ht="18" customHeight="1">
      <c r="A35" s="189" t="s">
        <v>221</v>
      </c>
      <c r="B35" s="188">
        <v>23.243000000000002</v>
      </c>
      <c r="C35" s="184">
        <v>1.855</v>
      </c>
      <c r="D35" s="184">
        <f t="shared" si="16"/>
        <v>25.098000000000003</v>
      </c>
      <c r="E35" s="187">
        <f t="shared" si="17"/>
        <v>0.001994365333877878</v>
      </c>
      <c r="F35" s="185">
        <v>35.304</v>
      </c>
      <c r="G35" s="184">
        <v>4.088</v>
      </c>
      <c r="H35" s="184">
        <f t="shared" si="18"/>
        <v>39.392</v>
      </c>
      <c r="I35" s="186">
        <f t="shared" si="19"/>
        <v>-0.3628655564581641</v>
      </c>
      <c r="J35" s="185">
        <v>54.514</v>
      </c>
      <c r="K35" s="184">
        <v>3.5759999999999996</v>
      </c>
      <c r="L35" s="184">
        <f t="shared" si="20"/>
        <v>58.09</v>
      </c>
      <c r="M35" s="186">
        <f t="shared" si="21"/>
        <v>0.0023241313336089652</v>
      </c>
      <c r="N35" s="185">
        <v>65.893</v>
      </c>
      <c r="O35" s="184">
        <v>7.269</v>
      </c>
      <c r="P35" s="184">
        <f t="shared" si="22"/>
        <v>73.162</v>
      </c>
      <c r="Q35" s="183">
        <f t="shared" si="23"/>
        <v>-0.20600858369098718</v>
      </c>
    </row>
    <row r="36" spans="1:17" s="175" customFormat="1" ht="18" customHeight="1">
      <c r="A36" s="189" t="s">
        <v>223</v>
      </c>
      <c r="B36" s="188">
        <v>24.918</v>
      </c>
      <c r="C36" s="184">
        <v>0</v>
      </c>
      <c r="D36" s="184">
        <f t="shared" si="16"/>
        <v>24.918</v>
      </c>
      <c r="E36" s="187">
        <f t="shared" si="17"/>
        <v>0.0019800619726499705</v>
      </c>
      <c r="F36" s="185">
        <v>28.319</v>
      </c>
      <c r="G36" s="184"/>
      <c r="H36" s="184">
        <f t="shared" si="18"/>
        <v>28.319</v>
      </c>
      <c r="I36" s="186">
        <f t="shared" si="19"/>
        <v>-0.12009604858928635</v>
      </c>
      <c r="J36" s="185">
        <v>42.088</v>
      </c>
      <c r="K36" s="184"/>
      <c r="L36" s="184">
        <f t="shared" si="20"/>
        <v>42.088</v>
      </c>
      <c r="M36" s="186">
        <f t="shared" si="21"/>
        <v>0.0016839049676180776</v>
      </c>
      <c r="N36" s="185">
        <v>48.455</v>
      </c>
      <c r="O36" s="184">
        <v>0.7</v>
      </c>
      <c r="P36" s="184">
        <f t="shared" si="22"/>
        <v>49.155</v>
      </c>
      <c r="Q36" s="183">
        <f t="shared" si="23"/>
        <v>-0.14376970806632083</v>
      </c>
    </row>
    <row r="37" spans="1:17" s="175" customFormat="1" ht="18" customHeight="1">
      <c r="A37" s="189" t="s">
        <v>252</v>
      </c>
      <c r="B37" s="188">
        <v>22.252</v>
      </c>
      <c r="C37" s="184">
        <v>1.39</v>
      </c>
      <c r="D37" s="184">
        <f t="shared" si="16"/>
        <v>23.642</v>
      </c>
      <c r="E37" s="187">
        <f t="shared" si="17"/>
        <v>0.001878667034167694</v>
      </c>
      <c r="F37" s="185">
        <v>23.846</v>
      </c>
      <c r="G37" s="184">
        <v>0.596</v>
      </c>
      <c r="H37" s="184">
        <f t="shared" si="18"/>
        <v>24.442</v>
      </c>
      <c r="I37" s="186">
        <f t="shared" si="19"/>
        <v>-0.03273054578185097</v>
      </c>
      <c r="J37" s="185">
        <v>47.37</v>
      </c>
      <c r="K37" s="184">
        <v>2.99</v>
      </c>
      <c r="L37" s="184">
        <f t="shared" si="20"/>
        <v>50.36</v>
      </c>
      <c r="M37" s="186">
        <f t="shared" si="21"/>
        <v>0.0020148606293776466</v>
      </c>
      <c r="N37" s="185">
        <v>44.028999999999996</v>
      </c>
      <c r="O37" s="184">
        <v>1.078</v>
      </c>
      <c r="P37" s="184">
        <f t="shared" si="22"/>
        <v>45.107</v>
      </c>
      <c r="Q37" s="183">
        <f t="shared" si="23"/>
        <v>0.11645642583191074</v>
      </c>
    </row>
    <row r="38" spans="1:17" s="175" customFormat="1" ht="18" customHeight="1">
      <c r="A38" s="189" t="s">
        <v>235</v>
      </c>
      <c r="B38" s="188">
        <v>15.643</v>
      </c>
      <c r="C38" s="184">
        <v>6.42</v>
      </c>
      <c r="D38" s="184">
        <f t="shared" si="16"/>
        <v>22.063000000000002</v>
      </c>
      <c r="E38" s="187">
        <f t="shared" si="17"/>
        <v>0.001753194770951774</v>
      </c>
      <c r="F38" s="185">
        <v>16.548000000000002</v>
      </c>
      <c r="G38" s="184">
        <v>1.72</v>
      </c>
      <c r="H38" s="184">
        <f t="shared" si="18"/>
        <v>18.268</v>
      </c>
      <c r="I38" s="186">
        <f t="shared" si="19"/>
        <v>0.20774031092620993</v>
      </c>
      <c r="J38" s="185">
        <v>35.28</v>
      </c>
      <c r="K38" s="184">
        <v>20.21</v>
      </c>
      <c r="L38" s="184">
        <f t="shared" si="20"/>
        <v>55.49</v>
      </c>
      <c r="M38" s="186">
        <f t="shared" si="21"/>
        <v>0.0022201075521081338</v>
      </c>
      <c r="N38" s="185">
        <v>32.732</v>
      </c>
      <c r="O38" s="184">
        <v>4.879</v>
      </c>
      <c r="P38" s="184">
        <f t="shared" si="22"/>
        <v>37.611</v>
      </c>
      <c r="Q38" s="183">
        <f t="shared" si="23"/>
        <v>0.4753662492355961</v>
      </c>
    </row>
    <row r="39" spans="1:17" s="175" customFormat="1" ht="18" customHeight="1">
      <c r="A39" s="189" t="s">
        <v>245</v>
      </c>
      <c r="B39" s="188">
        <v>14.466000000000001</v>
      </c>
      <c r="C39" s="184">
        <v>5.895</v>
      </c>
      <c r="D39" s="184">
        <f aca="true" t="shared" si="24" ref="D39:D46">C39+B39</f>
        <v>20.361</v>
      </c>
      <c r="E39" s="187">
        <f aca="true" t="shared" si="25" ref="E39:E46">D39/$D$8</f>
        <v>0.0016179485442301168</v>
      </c>
      <c r="F39" s="185">
        <v>16.466</v>
      </c>
      <c r="G39" s="184">
        <v>4.5</v>
      </c>
      <c r="H39" s="184">
        <f aca="true" t="shared" si="26" ref="H39:H46">G39+F39</f>
        <v>20.966</v>
      </c>
      <c r="I39" s="186">
        <f aca="true" t="shared" si="27" ref="I39:I46">(D39/H39-1)</f>
        <v>-0.028856243441762852</v>
      </c>
      <c r="J39" s="185">
        <v>29.855000000000004</v>
      </c>
      <c r="K39" s="184">
        <v>5.895</v>
      </c>
      <c r="L39" s="184">
        <f aca="true" t="shared" si="28" ref="L39:L46">K39+J39</f>
        <v>35.75</v>
      </c>
      <c r="M39" s="186">
        <f aca="true" t="shared" si="29" ref="M39:M46">(L39/$L$8)</f>
        <v>0.0014303269956364348</v>
      </c>
      <c r="N39" s="185">
        <v>32.726</v>
      </c>
      <c r="O39" s="184">
        <v>5.02</v>
      </c>
      <c r="P39" s="184">
        <f aca="true" t="shared" si="30" ref="P39:P46">O39+N39</f>
        <v>37.745999999999995</v>
      </c>
      <c r="Q39" s="183">
        <f aca="true" t="shared" si="31" ref="Q39:Q46">(L39/P39-1)</f>
        <v>-0.05287977534043331</v>
      </c>
    </row>
    <row r="40" spans="1:17" s="175" customFormat="1" ht="18" customHeight="1">
      <c r="A40" s="189" t="s">
        <v>247</v>
      </c>
      <c r="B40" s="188">
        <v>3.1630000000000003</v>
      </c>
      <c r="C40" s="184">
        <v>16.485</v>
      </c>
      <c r="D40" s="184">
        <f t="shared" si="24"/>
        <v>19.648</v>
      </c>
      <c r="E40" s="187">
        <f t="shared" si="25"/>
        <v>0.0015612913411440171</v>
      </c>
      <c r="F40" s="185">
        <v>13.71</v>
      </c>
      <c r="G40" s="184">
        <v>25.875999999999998</v>
      </c>
      <c r="H40" s="184">
        <f t="shared" si="26"/>
        <v>39.586</v>
      </c>
      <c r="I40" s="186">
        <f t="shared" si="27"/>
        <v>-0.5036629111301976</v>
      </c>
      <c r="J40" s="185">
        <v>4.811</v>
      </c>
      <c r="K40" s="184">
        <v>31.351000000000003</v>
      </c>
      <c r="L40" s="184">
        <f t="shared" si="28"/>
        <v>36.162000000000006</v>
      </c>
      <c r="M40" s="186">
        <f t="shared" si="29"/>
        <v>0.0014468107640896437</v>
      </c>
      <c r="N40" s="185">
        <v>27.268</v>
      </c>
      <c r="O40" s="184">
        <v>58.231</v>
      </c>
      <c r="P40" s="184">
        <f t="shared" si="30"/>
        <v>85.499</v>
      </c>
      <c r="Q40" s="183">
        <f t="shared" si="31"/>
        <v>-0.5770476847682429</v>
      </c>
    </row>
    <row r="41" spans="1:17" s="175" customFormat="1" ht="18" customHeight="1">
      <c r="A41" s="189" t="s">
        <v>238</v>
      </c>
      <c r="B41" s="188">
        <v>19.426</v>
      </c>
      <c r="C41" s="184">
        <v>0</v>
      </c>
      <c r="D41" s="184">
        <f t="shared" si="24"/>
        <v>19.426</v>
      </c>
      <c r="E41" s="187">
        <f t="shared" si="25"/>
        <v>0.0015436505289629313</v>
      </c>
      <c r="F41" s="185">
        <v>18.861</v>
      </c>
      <c r="G41" s="184"/>
      <c r="H41" s="184">
        <f t="shared" si="26"/>
        <v>18.861</v>
      </c>
      <c r="I41" s="186">
        <f t="shared" si="27"/>
        <v>0.02995599384974268</v>
      </c>
      <c r="J41" s="185">
        <v>35</v>
      </c>
      <c r="K41" s="184">
        <v>0.013</v>
      </c>
      <c r="L41" s="184">
        <f t="shared" si="28"/>
        <v>35.013</v>
      </c>
      <c r="M41" s="186">
        <f t="shared" si="29"/>
        <v>0.0014008402544956223</v>
      </c>
      <c r="N41" s="185">
        <v>35.002</v>
      </c>
      <c r="O41" s="184">
        <v>1.7240000000000002</v>
      </c>
      <c r="P41" s="184">
        <f t="shared" si="30"/>
        <v>36.726</v>
      </c>
      <c r="Q41" s="183">
        <f t="shared" si="31"/>
        <v>-0.04664270544028759</v>
      </c>
    </row>
    <row r="42" spans="1:17" s="175" customFormat="1" ht="18" customHeight="1">
      <c r="A42" s="189" t="s">
        <v>248</v>
      </c>
      <c r="B42" s="188">
        <v>9.743</v>
      </c>
      <c r="C42" s="184">
        <v>6.365000000000001</v>
      </c>
      <c r="D42" s="184">
        <f t="shared" si="24"/>
        <v>16.108</v>
      </c>
      <c r="E42" s="187">
        <f t="shared" si="25"/>
        <v>0.0012799919036618399</v>
      </c>
      <c r="F42" s="185">
        <v>4.409000000000001</v>
      </c>
      <c r="G42" s="184">
        <v>5.003</v>
      </c>
      <c r="H42" s="184">
        <f t="shared" si="26"/>
        <v>9.412</v>
      </c>
      <c r="I42" s="186">
        <f t="shared" si="27"/>
        <v>0.711432214194645</v>
      </c>
      <c r="J42" s="185">
        <v>19.090000000000003</v>
      </c>
      <c r="K42" s="184">
        <v>9.849000000000002</v>
      </c>
      <c r="L42" s="184">
        <f t="shared" si="28"/>
        <v>28.939000000000007</v>
      </c>
      <c r="M42" s="186">
        <f t="shared" si="29"/>
        <v>0.0011578246972509874</v>
      </c>
      <c r="N42" s="185">
        <v>8.265</v>
      </c>
      <c r="O42" s="184">
        <v>12.594000000000001</v>
      </c>
      <c r="P42" s="184">
        <f t="shared" si="30"/>
        <v>20.859</v>
      </c>
      <c r="Q42" s="183">
        <f t="shared" si="31"/>
        <v>0.38736276906850775</v>
      </c>
    </row>
    <row r="43" spans="1:17" s="175" customFormat="1" ht="18" customHeight="1">
      <c r="A43" s="189" t="s">
        <v>232</v>
      </c>
      <c r="B43" s="188">
        <v>12.425</v>
      </c>
      <c r="C43" s="184">
        <v>0</v>
      </c>
      <c r="D43" s="184">
        <f t="shared" si="24"/>
        <v>12.425</v>
      </c>
      <c r="E43" s="187">
        <f t="shared" si="25"/>
        <v>0.0009873292403152695</v>
      </c>
      <c r="F43" s="185">
        <v>11.097</v>
      </c>
      <c r="G43" s="184"/>
      <c r="H43" s="184">
        <f t="shared" si="26"/>
        <v>11.097</v>
      </c>
      <c r="I43" s="186">
        <f t="shared" si="27"/>
        <v>0.11967198341894214</v>
      </c>
      <c r="J43" s="185">
        <v>28.139000000000003</v>
      </c>
      <c r="K43" s="184"/>
      <c r="L43" s="184">
        <f t="shared" si="28"/>
        <v>28.139000000000003</v>
      </c>
      <c r="M43" s="186">
        <f t="shared" si="29"/>
        <v>0.0011258173798661159</v>
      </c>
      <c r="N43" s="185">
        <v>23.038</v>
      </c>
      <c r="O43" s="184"/>
      <c r="P43" s="184">
        <f t="shared" si="30"/>
        <v>23.038</v>
      </c>
      <c r="Q43" s="183">
        <f t="shared" si="31"/>
        <v>0.22141678965187972</v>
      </c>
    </row>
    <row r="44" spans="1:17" s="175" customFormat="1" ht="18" customHeight="1">
      <c r="A44" s="189" t="s">
        <v>227</v>
      </c>
      <c r="B44" s="188">
        <v>12.145</v>
      </c>
      <c r="C44" s="184">
        <v>0</v>
      </c>
      <c r="D44" s="184">
        <f t="shared" si="24"/>
        <v>12.145</v>
      </c>
      <c r="E44" s="187">
        <f t="shared" si="25"/>
        <v>0.0009650795672940802</v>
      </c>
      <c r="F44" s="185">
        <v>6.532</v>
      </c>
      <c r="G44" s="184"/>
      <c r="H44" s="184">
        <f t="shared" si="26"/>
        <v>6.532</v>
      </c>
      <c r="I44" s="186">
        <f t="shared" si="27"/>
        <v>0.8593080220453153</v>
      </c>
      <c r="J44" s="185">
        <v>22.345000000000002</v>
      </c>
      <c r="K44" s="184"/>
      <c r="L44" s="184">
        <f t="shared" si="28"/>
        <v>22.345000000000002</v>
      </c>
      <c r="M44" s="186">
        <f t="shared" si="29"/>
        <v>0.0008940043837061857</v>
      </c>
      <c r="N44" s="185">
        <v>20.895000000000003</v>
      </c>
      <c r="O44" s="184">
        <v>0.068</v>
      </c>
      <c r="P44" s="184">
        <f t="shared" si="30"/>
        <v>20.963000000000005</v>
      </c>
      <c r="Q44" s="183">
        <f t="shared" si="31"/>
        <v>0.06592567857653941</v>
      </c>
    </row>
    <row r="45" spans="1:17" s="175" customFormat="1" ht="18" customHeight="1">
      <c r="A45" s="448" t="s">
        <v>241</v>
      </c>
      <c r="B45" s="449">
        <v>11.796</v>
      </c>
      <c r="C45" s="450">
        <v>0</v>
      </c>
      <c r="D45" s="450">
        <f t="shared" si="24"/>
        <v>11.796</v>
      </c>
      <c r="E45" s="451">
        <f t="shared" si="25"/>
        <v>0.0009373469391355265</v>
      </c>
      <c r="F45" s="452">
        <v>43.92100000000001</v>
      </c>
      <c r="G45" s="450"/>
      <c r="H45" s="450">
        <f t="shared" si="26"/>
        <v>43.92100000000001</v>
      </c>
      <c r="I45" s="453">
        <f t="shared" si="27"/>
        <v>-0.731426880080144</v>
      </c>
      <c r="J45" s="452">
        <v>44.025</v>
      </c>
      <c r="K45" s="450"/>
      <c r="L45" s="450">
        <f t="shared" si="28"/>
        <v>44.025</v>
      </c>
      <c r="M45" s="453">
        <f t="shared" si="29"/>
        <v>0.001761402684836197</v>
      </c>
      <c r="N45" s="452">
        <v>81.29599999999999</v>
      </c>
      <c r="O45" s="450">
        <v>0.635</v>
      </c>
      <c r="P45" s="450">
        <f t="shared" si="30"/>
        <v>81.931</v>
      </c>
      <c r="Q45" s="454">
        <f t="shared" si="31"/>
        <v>-0.4626576021286204</v>
      </c>
    </row>
    <row r="46" spans="1:17" s="175" customFormat="1" ht="18" customHeight="1" thickBot="1">
      <c r="A46" s="182" t="s">
        <v>254</v>
      </c>
      <c r="B46" s="181">
        <v>1308.923</v>
      </c>
      <c r="C46" s="177">
        <v>656.1566000000003</v>
      </c>
      <c r="D46" s="177">
        <f t="shared" si="24"/>
        <v>1965.0796000000003</v>
      </c>
      <c r="E46" s="180">
        <f t="shared" si="25"/>
        <v>0.15615135200217575</v>
      </c>
      <c r="F46" s="178">
        <v>1450.6609999999996</v>
      </c>
      <c r="G46" s="177">
        <v>572.5679999999987</v>
      </c>
      <c r="H46" s="177">
        <f t="shared" si="26"/>
        <v>2023.2289999999985</v>
      </c>
      <c r="I46" s="179">
        <f t="shared" si="27"/>
        <v>-0.028740888945343435</v>
      </c>
      <c r="J46" s="178">
        <v>2499.773999999995</v>
      </c>
      <c r="K46" s="177">
        <v>1332.2185999999951</v>
      </c>
      <c r="L46" s="177">
        <f t="shared" si="28"/>
        <v>3831.99259999999</v>
      </c>
      <c r="M46" s="179">
        <f t="shared" si="29"/>
        <v>0.15331475420584717</v>
      </c>
      <c r="N46" s="178">
        <v>2768.274999999998</v>
      </c>
      <c r="O46" s="177">
        <v>1218.5529999999942</v>
      </c>
      <c r="P46" s="177">
        <f t="shared" si="30"/>
        <v>3986.8279999999922</v>
      </c>
      <c r="Q46" s="176">
        <f t="shared" si="31"/>
        <v>-0.0388367393827882</v>
      </c>
    </row>
    <row r="47" ht="15" thickTop="1">
      <c r="A47" s="110" t="s">
        <v>143</v>
      </c>
    </row>
    <row r="48" ht="13.5" customHeight="1">
      <c r="A48" s="110" t="s">
        <v>53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47:Q65536 I47:I65536 I3 Q3">
    <cfRule type="cellIs" priority="4" dxfId="91" operator="lessThan" stopIfTrue="1">
      <formula>0</formula>
    </cfRule>
  </conditionalFormatting>
  <conditionalFormatting sqref="I8:I46 Q8:Q46">
    <cfRule type="cellIs" priority="5" dxfId="91" operator="lessThan">
      <formula>0</formula>
    </cfRule>
    <cfRule type="cellIs" priority="6" dxfId="93" operator="greaterThanOrEqual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91"/>
  <sheetViews>
    <sheetView showGridLines="0" zoomScale="80" zoomScaleNormal="80" zoomScalePageLayoutView="0" workbookViewId="0" topLeftCell="A1">
      <selection activeCell="A19" sqref="A19:IV19"/>
    </sheetView>
  </sheetViews>
  <sheetFormatPr defaultColWidth="8.00390625" defaultRowHeight="15"/>
  <cols>
    <col min="1" max="1" width="20.28125" style="117" customWidth="1"/>
    <col min="2" max="2" width="9.00390625" style="117" customWidth="1"/>
    <col min="3" max="3" width="9.7109375" style="117" bestFit="1" customWidth="1"/>
    <col min="4" max="4" width="8.00390625" style="117" bestFit="1" customWidth="1"/>
    <col min="5" max="5" width="9.7109375" style="117" bestFit="1" customWidth="1"/>
    <col min="6" max="6" width="9.28125" style="117" customWidth="1"/>
    <col min="7" max="8" width="9.28125" style="117" bestFit="1" customWidth="1"/>
    <col min="9" max="9" width="10.7109375" style="117" bestFit="1" customWidth="1"/>
    <col min="10" max="10" width="8.7109375" style="117" customWidth="1"/>
    <col min="11" max="11" width="9.7109375" style="117" bestFit="1" customWidth="1"/>
    <col min="12" max="12" width="9.28125" style="117" bestFit="1" customWidth="1"/>
    <col min="13" max="13" width="10.28125" style="117" bestFit="1" customWidth="1"/>
    <col min="14" max="15" width="11.140625" style="117" bestFit="1" customWidth="1"/>
    <col min="16" max="16" width="8.7109375" style="117" customWidth="1"/>
    <col min="17" max="17" width="10.28125" style="117" customWidth="1"/>
    <col min="18" max="18" width="11.140625" style="117" bestFit="1" customWidth="1"/>
    <col min="19" max="19" width="9.28125" style="117" bestFit="1" customWidth="1"/>
    <col min="20" max="21" width="11.140625" style="117" bestFit="1" customWidth="1"/>
    <col min="22" max="22" width="8.28125" style="117" customWidth="1"/>
    <col min="23" max="23" width="10.28125" style="117" customWidth="1"/>
    <col min="24" max="24" width="11.140625" style="117" bestFit="1" customWidth="1"/>
    <col min="25" max="25" width="9.8515625" style="117" bestFit="1" customWidth="1"/>
    <col min="26" max="16384" width="8.00390625" style="117" customWidth="1"/>
  </cols>
  <sheetData>
    <row r="1" spans="24:25" ht="18.75" thickBot="1">
      <c r="X1" s="629" t="s">
        <v>28</v>
      </c>
      <c r="Y1" s="630"/>
    </row>
    <row r="2" ht="5.25" customHeight="1" thickBot="1"/>
    <row r="3" spans="1:25" ht="24" customHeight="1" thickTop="1">
      <c r="A3" s="702" t="s">
        <v>63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4"/>
    </row>
    <row r="4" spans="1:25" ht="16.5" customHeight="1" thickBot="1">
      <c r="A4" s="711" t="s">
        <v>45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  <c r="X4" s="712"/>
      <c r="Y4" s="713"/>
    </row>
    <row r="5" spans="1:25" s="258" customFormat="1" ht="15.75" customHeight="1" thickBot="1" thickTop="1">
      <c r="A5" s="652" t="s">
        <v>62</v>
      </c>
      <c r="B5" s="695" t="s">
        <v>36</v>
      </c>
      <c r="C5" s="696"/>
      <c r="D5" s="696"/>
      <c r="E5" s="696"/>
      <c r="F5" s="696"/>
      <c r="G5" s="696"/>
      <c r="H5" s="696"/>
      <c r="I5" s="696"/>
      <c r="J5" s="697"/>
      <c r="K5" s="697"/>
      <c r="L5" s="697"/>
      <c r="M5" s="698"/>
      <c r="N5" s="695" t="s">
        <v>35</v>
      </c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9"/>
    </row>
    <row r="6" spans="1:25" s="157" customFormat="1" ht="26.25" customHeight="1">
      <c r="A6" s="653"/>
      <c r="B6" s="687" t="s">
        <v>450</v>
      </c>
      <c r="C6" s="688"/>
      <c r="D6" s="688"/>
      <c r="E6" s="688"/>
      <c r="F6" s="688"/>
      <c r="G6" s="692" t="s">
        <v>34</v>
      </c>
      <c r="H6" s="687" t="s">
        <v>149</v>
      </c>
      <c r="I6" s="688"/>
      <c r="J6" s="688"/>
      <c r="K6" s="688"/>
      <c r="L6" s="688"/>
      <c r="M6" s="689" t="s">
        <v>33</v>
      </c>
      <c r="N6" s="687" t="s">
        <v>451</v>
      </c>
      <c r="O6" s="688"/>
      <c r="P6" s="688"/>
      <c r="Q6" s="688"/>
      <c r="R6" s="688"/>
      <c r="S6" s="692" t="s">
        <v>34</v>
      </c>
      <c r="T6" s="687" t="s">
        <v>150</v>
      </c>
      <c r="U6" s="688"/>
      <c r="V6" s="688"/>
      <c r="W6" s="688"/>
      <c r="X6" s="688"/>
      <c r="Y6" s="705" t="s">
        <v>33</v>
      </c>
    </row>
    <row r="7" spans="1:25" s="157" customFormat="1" ht="26.25" customHeight="1">
      <c r="A7" s="654"/>
      <c r="B7" s="710" t="s">
        <v>22</v>
      </c>
      <c r="C7" s="709"/>
      <c r="D7" s="708" t="s">
        <v>21</v>
      </c>
      <c r="E7" s="709"/>
      <c r="F7" s="700" t="s">
        <v>17</v>
      </c>
      <c r="G7" s="693"/>
      <c r="H7" s="710" t="s">
        <v>22</v>
      </c>
      <c r="I7" s="709"/>
      <c r="J7" s="708" t="s">
        <v>21</v>
      </c>
      <c r="K7" s="709"/>
      <c r="L7" s="700" t="s">
        <v>17</v>
      </c>
      <c r="M7" s="690"/>
      <c r="N7" s="710" t="s">
        <v>22</v>
      </c>
      <c r="O7" s="709"/>
      <c r="P7" s="708" t="s">
        <v>21</v>
      </c>
      <c r="Q7" s="709"/>
      <c r="R7" s="700" t="s">
        <v>17</v>
      </c>
      <c r="S7" s="693"/>
      <c r="T7" s="710" t="s">
        <v>22</v>
      </c>
      <c r="U7" s="709"/>
      <c r="V7" s="708" t="s">
        <v>21</v>
      </c>
      <c r="W7" s="709"/>
      <c r="X7" s="700" t="s">
        <v>17</v>
      </c>
      <c r="Y7" s="706"/>
    </row>
    <row r="8" spans="1:25" s="254" customFormat="1" ht="21" customHeight="1" thickBot="1">
      <c r="A8" s="655"/>
      <c r="B8" s="257" t="s">
        <v>19</v>
      </c>
      <c r="C8" s="255" t="s">
        <v>18</v>
      </c>
      <c r="D8" s="256" t="s">
        <v>19</v>
      </c>
      <c r="E8" s="255" t="s">
        <v>18</v>
      </c>
      <c r="F8" s="701"/>
      <c r="G8" s="694"/>
      <c r="H8" s="257" t="s">
        <v>19</v>
      </c>
      <c r="I8" s="255" t="s">
        <v>18</v>
      </c>
      <c r="J8" s="256" t="s">
        <v>19</v>
      </c>
      <c r="K8" s="255" t="s">
        <v>18</v>
      </c>
      <c r="L8" s="701"/>
      <c r="M8" s="691"/>
      <c r="N8" s="257" t="s">
        <v>19</v>
      </c>
      <c r="O8" s="255" t="s">
        <v>18</v>
      </c>
      <c r="P8" s="256" t="s">
        <v>19</v>
      </c>
      <c r="Q8" s="255" t="s">
        <v>18</v>
      </c>
      <c r="R8" s="701"/>
      <c r="S8" s="694"/>
      <c r="T8" s="257" t="s">
        <v>19</v>
      </c>
      <c r="U8" s="255" t="s">
        <v>18</v>
      </c>
      <c r="V8" s="256" t="s">
        <v>19</v>
      </c>
      <c r="W8" s="255" t="s">
        <v>18</v>
      </c>
      <c r="X8" s="701"/>
      <c r="Y8" s="707"/>
    </row>
    <row r="9" spans="1:25" s="247" customFormat="1" ht="18" customHeight="1" thickBot="1" thickTop="1">
      <c r="A9" s="253" t="s">
        <v>24</v>
      </c>
      <c r="B9" s="251">
        <f>B10+B34+B52+B65+B83+B89</f>
        <v>376915</v>
      </c>
      <c r="C9" s="250">
        <f>C10+C34+C52+C65+C83+C89</f>
        <v>359389</v>
      </c>
      <c r="D9" s="249">
        <f>D10+D34+D52+D65+D83+D89</f>
        <v>3673</v>
      </c>
      <c r="E9" s="250">
        <f>E10+E34+E52+E65+E83+E89</f>
        <v>3833</v>
      </c>
      <c r="F9" s="249">
        <f aca="true" t="shared" si="0" ref="F9:F50">SUM(B9:E9)</f>
        <v>743810</v>
      </c>
      <c r="G9" s="252">
        <f aca="true" t="shared" si="1" ref="G9:G50">F9/$F$9</f>
        <v>1</v>
      </c>
      <c r="H9" s="251">
        <f>H10+H34+H52+H65+H83+H89</f>
        <v>328054</v>
      </c>
      <c r="I9" s="250">
        <f>I10+I34+I52+I65+I83+I89</f>
        <v>313667</v>
      </c>
      <c r="J9" s="249">
        <f>J10+J34+J52+J65+J83+J89</f>
        <v>3461</v>
      </c>
      <c r="K9" s="250">
        <f>K10+K34+K52+K65+K83+K89</f>
        <v>3279</v>
      </c>
      <c r="L9" s="249">
        <f aca="true" t="shared" si="2" ref="L9:L50">SUM(H9:K9)</f>
        <v>648461</v>
      </c>
      <c r="M9" s="466">
        <f aca="true" t="shared" si="3" ref="M9:M49">IF(ISERROR(F9/L9-1),"         /0",(F9/L9-1))</f>
        <v>0.14703891213195552</v>
      </c>
      <c r="N9" s="251">
        <f>N10+N34+N52+N65+N83+N89</f>
        <v>877182</v>
      </c>
      <c r="O9" s="250">
        <f>O10+O34+O52+O65+O83+O89</f>
        <v>852811</v>
      </c>
      <c r="P9" s="249">
        <f>P10+P34+P52+P65+P83+P89</f>
        <v>9603</v>
      </c>
      <c r="Q9" s="250">
        <f>Q10+Q34+Q52+Q65+Q83+Q89</f>
        <v>10073</v>
      </c>
      <c r="R9" s="249">
        <f aca="true" t="shared" si="4" ref="R9:R50">SUM(N9:Q9)</f>
        <v>1749669</v>
      </c>
      <c r="S9" s="252">
        <f aca="true" t="shared" si="5" ref="S9:S50">R9/$R$9</f>
        <v>1</v>
      </c>
      <c r="T9" s="251">
        <f>T10+T34+T52+T65+T83+T89</f>
        <v>755098</v>
      </c>
      <c r="U9" s="250">
        <f>U10+U34+U52+U65+U83+U89</f>
        <v>740426</v>
      </c>
      <c r="V9" s="249">
        <f>V10+V34+V52+V65+V83+V89</f>
        <v>8226</v>
      </c>
      <c r="W9" s="250">
        <f>W10+W34+W52+W65+W83+W89</f>
        <v>8239</v>
      </c>
      <c r="X9" s="249">
        <f aca="true" t="shared" si="6" ref="X9:X50">SUM(T9:W9)</f>
        <v>1511989</v>
      </c>
      <c r="Y9" s="248">
        <f aca="true" t="shared" si="7" ref="Y9:Y49">IF(ISERROR(R9/X9-1),"         /0",(R9/X9-1))</f>
        <v>0.1571969108240867</v>
      </c>
    </row>
    <row r="10" spans="1:25" s="224" customFormat="1" ht="19.5" customHeight="1">
      <c r="A10" s="231" t="s">
        <v>61</v>
      </c>
      <c r="B10" s="228">
        <f>SUM(B11:B33)</f>
        <v>101357</v>
      </c>
      <c r="C10" s="227">
        <f>SUM(C11:C33)</f>
        <v>106267</v>
      </c>
      <c r="D10" s="226">
        <f>SUM(D11:D33)</f>
        <v>40</v>
      </c>
      <c r="E10" s="227">
        <f>SUM(E11:E33)</f>
        <v>8</v>
      </c>
      <c r="F10" s="226">
        <f t="shared" si="0"/>
        <v>207672</v>
      </c>
      <c r="G10" s="229">
        <f t="shared" si="1"/>
        <v>0.27920033341848055</v>
      </c>
      <c r="H10" s="228">
        <f>SUM(H11:H33)</f>
        <v>93354</v>
      </c>
      <c r="I10" s="227">
        <f>SUM(I11:I33)</f>
        <v>97026</v>
      </c>
      <c r="J10" s="226">
        <f>SUM(J11:J33)</f>
        <v>17</v>
      </c>
      <c r="K10" s="227">
        <f>SUM(K11:K33)</f>
        <v>4</v>
      </c>
      <c r="L10" s="226">
        <f t="shared" si="2"/>
        <v>190401</v>
      </c>
      <c r="M10" s="230">
        <f t="shared" si="3"/>
        <v>0.09070855720295579</v>
      </c>
      <c r="N10" s="228">
        <f>SUM(N11:N33)</f>
        <v>251385</v>
      </c>
      <c r="O10" s="227">
        <f>SUM(O11:O33)</f>
        <v>257190</v>
      </c>
      <c r="P10" s="226">
        <f>SUM(P11:P33)</f>
        <v>424</v>
      </c>
      <c r="Q10" s="227">
        <f>SUM(Q11:Q33)</f>
        <v>21</v>
      </c>
      <c r="R10" s="226">
        <f t="shared" si="4"/>
        <v>509020</v>
      </c>
      <c r="S10" s="229">
        <f t="shared" si="5"/>
        <v>0.29092359754902214</v>
      </c>
      <c r="T10" s="228">
        <f>SUM(T11:T33)</f>
        <v>230164</v>
      </c>
      <c r="U10" s="227">
        <f>SUM(U11:U33)</f>
        <v>237928</v>
      </c>
      <c r="V10" s="226">
        <f>SUM(V11:V33)</f>
        <v>136</v>
      </c>
      <c r="W10" s="227">
        <f>SUM(W11:W33)</f>
        <v>249</v>
      </c>
      <c r="X10" s="226">
        <f t="shared" si="6"/>
        <v>468477</v>
      </c>
      <c r="Y10" s="225">
        <f t="shared" si="7"/>
        <v>0.08654213547303291</v>
      </c>
    </row>
    <row r="11" spans="1:25" ht="18.75" customHeight="1">
      <c r="A11" s="223" t="s">
        <v>255</v>
      </c>
      <c r="B11" s="221">
        <v>18593</v>
      </c>
      <c r="C11" s="218">
        <v>20141</v>
      </c>
      <c r="D11" s="217">
        <v>0</v>
      </c>
      <c r="E11" s="218">
        <v>0</v>
      </c>
      <c r="F11" s="217">
        <f t="shared" si="0"/>
        <v>38734</v>
      </c>
      <c r="G11" s="220">
        <f t="shared" si="1"/>
        <v>0.05207512671246689</v>
      </c>
      <c r="H11" s="221">
        <v>19670</v>
      </c>
      <c r="I11" s="218">
        <v>21283</v>
      </c>
      <c r="J11" s="217">
        <v>0</v>
      </c>
      <c r="K11" s="218">
        <v>0</v>
      </c>
      <c r="L11" s="217">
        <f t="shared" si="2"/>
        <v>40953</v>
      </c>
      <c r="M11" s="222">
        <f t="shared" si="3"/>
        <v>-0.05418406465948766</v>
      </c>
      <c r="N11" s="221">
        <v>45772</v>
      </c>
      <c r="O11" s="218">
        <v>50411</v>
      </c>
      <c r="P11" s="217">
        <v>0</v>
      </c>
      <c r="Q11" s="218">
        <v>0</v>
      </c>
      <c r="R11" s="217">
        <f t="shared" si="4"/>
        <v>96183</v>
      </c>
      <c r="S11" s="220">
        <f t="shared" si="5"/>
        <v>0.05497211186801618</v>
      </c>
      <c r="T11" s="221">
        <v>46614</v>
      </c>
      <c r="U11" s="218">
        <v>52856</v>
      </c>
      <c r="V11" s="217">
        <v>54</v>
      </c>
      <c r="W11" s="218">
        <v>81</v>
      </c>
      <c r="X11" s="217">
        <f t="shared" si="6"/>
        <v>99605</v>
      </c>
      <c r="Y11" s="216">
        <f t="shared" si="7"/>
        <v>-0.03435570503488783</v>
      </c>
    </row>
    <row r="12" spans="1:25" ht="19.5" customHeight="1">
      <c r="A12" s="223" t="s">
        <v>256</v>
      </c>
      <c r="B12" s="221">
        <v>10114</v>
      </c>
      <c r="C12" s="218">
        <v>10148</v>
      </c>
      <c r="D12" s="217">
        <v>5</v>
      </c>
      <c r="E12" s="218">
        <v>0</v>
      </c>
      <c r="F12" s="217">
        <f t="shared" si="0"/>
        <v>20267</v>
      </c>
      <c r="G12" s="220">
        <f t="shared" si="1"/>
        <v>0.02724754977749694</v>
      </c>
      <c r="H12" s="221">
        <v>9304</v>
      </c>
      <c r="I12" s="218">
        <v>9900</v>
      </c>
      <c r="J12" s="217"/>
      <c r="K12" s="218"/>
      <c r="L12" s="217">
        <f t="shared" si="2"/>
        <v>19204</v>
      </c>
      <c r="M12" s="222">
        <f t="shared" si="3"/>
        <v>0.05535305144761504</v>
      </c>
      <c r="N12" s="221">
        <v>26861</v>
      </c>
      <c r="O12" s="218">
        <v>27377</v>
      </c>
      <c r="P12" s="217">
        <v>6</v>
      </c>
      <c r="Q12" s="218"/>
      <c r="R12" s="217">
        <f t="shared" si="4"/>
        <v>54244</v>
      </c>
      <c r="S12" s="220">
        <f t="shared" si="5"/>
        <v>0.03100243531776582</v>
      </c>
      <c r="T12" s="221">
        <v>23975</v>
      </c>
      <c r="U12" s="218">
        <v>25260</v>
      </c>
      <c r="V12" s="217"/>
      <c r="W12" s="218"/>
      <c r="X12" s="217">
        <f t="shared" si="6"/>
        <v>49235</v>
      </c>
      <c r="Y12" s="216">
        <f t="shared" si="7"/>
        <v>0.10173656951355747</v>
      </c>
    </row>
    <row r="13" spans="1:25" ht="19.5" customHeight="1">
      <c r="A13" s="223" t="s">
        <v>259</v>
      </c>
      <c r="B13" s="221">
        <v>6619</v>
      </c>
      <c r="C13" s="218">
        <v>6787</v>
      </c>
      <c r="D13" s="217">
        <v>0</v>
      </c>
      <c r="E13" s="218">
        <v>0</v>
      </c>
      <c r="F13" s="217">
        <f>SUM(B13:E13)</f>
        <v>13406</v>
      </c>
      <c r="G13" s="220">
        <f>F13/$F$9</f>
        <v>0.018023419959398233</v>
      </c>
      <c r="H13" s="221">
        <v>6004</v>
      </c>
      <c r="I13" s="218">
        <v>6090</v>
      </c>
      <c r="J13" s="217">
        <v>4</v>
      </c>
      <c r="K13" s="218"/>
      <c r="L13" s="217">
        <f>SUM(H13:K13)</f>
        <v>12098</v>
      </c>
      <c r="M13" s="222">
        <f>IF(ISERROR(F13/L13-1),"         /0",(F13/L13-1))</f>
        <v>0.10811704413952716</v>
      </c>
      <c r="N13" s="221">
        <v>16135</v>
      </c>
      <c r="O13" s="218">
        <v>15589</v>
      </c>
      <c r="P13" s="217">
        <v>0</v>
      </c>
      <c r="Q13" s="218">
        <v>0</v>
      </c>
      <c r="R13" s="217">
        <f>SUM(N13:Q13)</f>
        <v>31724</v>
      </c>
      <c r="S13" s="220">
        <f>R13/$R$9</f>
        <v>0.018131429430366542</v>
      </c>
      <c r="T13" s="221">
        <v>14914</v>
      </c>
      <c r="U13" s="218">
        <v>14764</v>
      </c>
      <c r="V13" s="217">
        <v>4</v>
      </c>
      <c r="W13" s="218"/>
      <c r="X13" s="217">
        <f>SUM(T13:W13)</f>
        <v>29682</v>
      </c>
      <c r="Y13" s="216">
        <f>IF(ISERROR(R13/X13-1),"         /0",(R13/X13-1))</f>
        <v>0.06879590324102147</v>
      </c>
    </row>
    <row r="14" spans="1:25" ht="19.5" customHeight="1">
      <c r="A14" s="223" t="s">
        <v>257</v>
      </c>
      <c r="B14" s="221">
        <v>6291</v>
      </c>
      <c r="C14" s="218">
        <v>6832</v>
      </c>
      <c r="D14" s="217">
        <v>0</v>
      </c>
      <c r="E14" s="218">
        <v>0</v>
      </c>
      <c r="F14" s="217">
        <f t="shared" si="0"/>
        <v>13123</v>
      </c>
      <c r="G14" s="220">
        <f t="shared" si="1"/>
        <v>0.017642946451378712</v>
      </c>
      <c r="H14" s="221">
        <v>6692</v>
      </c>
      <c r="I14" s="218">
        <v>7006</v>
      </c>
      <c r="J14" s="217"/>
      <c r="K14" s="218"/>
      <c r="L14" s="217">
        <f t="shared" si="2"/>
        <v>13698</v>
      </c>
      <c r="M14" s="222">
        <f t="shared" si="3"/>
        <v>-0.041976930938823154</v>
      </c>
      <c r="N14" s="221">
        <v>14337</v>
      </c>
      <c r="O14" s="218">
        <v>15609</v>
      </c>
      <c r="P14" s="217">
        <v>154</v>
      </c>
      <c r="Q14" s="218"/>
      <c r="R14" s="217">
        <f t="shared" si="4"/>
        <v>30100</v>
      </c>
      <c r="S14" s="220">
        <f t="shared" si="5"/>
        <v>0.017203253872589617</v>
      </c>
      <c r="T14" s="221">
        <v>14045</v>
      </c>
      <c r="U14" s="218">
        <v>15012</v>
      </c>
      <c r="V14" s="217"/>
      <c r="W14" s="218"/>
      <c r="X14" s="217">
        <f t="shared" si="6"/>
        <v>29057</v>
      </c>
      <c r="Y14" s="216">
        <f t="shared" si="7"/>
        <v>0.03589496506865819</v>
      </c>
    </row>
    <row r="15" spans="1:25" ht="19.5" customHeight="1">
      <c r="A15" s="223" t="s">
        <v>258</v>
      </c>
      <c r="B15" s="221">
        <v>5876</v>
      </c>
      <c r="C15" s="218">
        <v>7245</v>
      </c>
      <c r="D15" s="217">
        <v>0</v>
      </c>
      <c r="E15" s="218">
        <v>0</v>
      </c>
      <c r="F15" s="217">
        <f t="shared" si="0"/>
        <v>13121</v>
      </c>
      <c r="G15" s="220">
        <f t="shared" si="1"/>
        <v>0.01764025759266479</v>
      </c>
      <c r="H15" s="221">
        <v>5821</v>
      </c>
      <c r="I15" s="218">
        <v>7029</v>
      </c>
      <c r="J15" s="217">
        <v>1</v>
      </c>
      <c r="K15" s="218"/>
      <c r="L15" s="217">
        <f t="shared" si="2"/>
        <v>12851</v>
      </c>
      <c r="M15" s="222">
        <f t="shared" si="3"/>
        <v>0.021010038129328557</v>
      </c>
      <c r="N15" s="221">
        <v>13075</v>
      </c>
      <c r="O15" s="218">
        <v>16710</v>
      </c>
      <c r="P15" s="217">
        <v>104</v>
      </c>
      <c r="Q15" s="218"/>
      <c r="R15" s="217">
        <f t="shared" si="4"/>
        <v>29889</v>
      </c>
      <c r="S15" s="220">
        <f t="shared" si="5"/>
        <v>0.017082659634479434</v>
      </c>
      <c r="T15" s="221">
        <v>12749</v>
      </c>
      <c r="U15" s="218">
        <v>16734</v>
      </c>
      <c r="V15" s="217">
        <v>49</v>
      </c>
      <c r="W15" s="218">
        <v>78</v>
      </c>
      <c r="X15" s="217">
        <f t="shared" si="6"/>
        <v>29610</v>
      </c>
      <c r="Y15" s="216">
        <f t="shared" si="7"/>
        <v>0.009422492401215843</v>
      </c>
    </row>
    <row r="16" spans="1:25" ht="19.5" customHeight="1">
      <c r="A16" s="223" t="s">
        <v>260</v>
      </c>
      <c r="B16" s="221">
        <v>5700</v>
      </c>
      <c r="C16" s="218">
        <v>6351</v>
      </c>
      <c r="D16" s="217">
        <v>0</v>
      </c>
      <c r="E16" s="218">
        <v>0</v>
      </c>
      <c r="F16" s="217">
        <f t="shared" si="0"/>
        <v>12051</v>
      </c>
      <c r="G16" s="220">
        <f t="shared" si="1"/>
        <v>0.016201718180718194</v>
      </c>
      <c r="H16" s="221">
        <v>5311</v>
      </c>
      <c r="I16" s="218">
        <v>5998</v>
      </c>
      <c r="J16" s="217"/>
      <c r="K16" s="218"/>
      <c r="L16" s="217">
        <f t="shared" si="2"/>
        <v>11309</v>
      </c>
      <c r="M16" s="222">
        <f t="shared" si="3"/>
        <v>0.06561145989919526</v>
      </c>
      <c r="N16" s="221">
        <v>14110</v>
      </c>
      <c r="O16" s="218">
        <v>14371</v>
      </c>
      <c r="P16" s="217"/>
      <c r="Q16" s="218"/>
      <c r="R16" s="217">
        <f t="shared" si="4"/>
        <v>28481</v>
      </c>
      <c r="S16" s="220">
        <f t="shared" si="5"/>
        <v>0.016277935998180226</v>
      </c>
      <c r="T16" s="221">
        <v>13675</v>
      </c>
      <c r="U16" s="218">
        <v>13707</v>
      </c>
      <c r="V16" s="217">
        <v>0</v>
      </c>
      <c r="W16" s="218">
        <v>8</v>
      </c>
      <c r="X16" s="217">
        <f t="shared" si="6"/>
        <v>27390</v>
      </c>
      <c r="Y16" s="216">
        <f t="shared" si="7"/>
        <v>0.03983205549470603</v>
      </c>
    </row>
    <row r="17" spans="1:25" ht="19.5" customHeight="1">
      <c r="A17" s="223" t="s">
        <v>261</v>
      </c>
      <c r="B17" s="221">
        <v>5786</v>
      </c>
      <c r="C17" s="218">
        <v>5802</v>
      </c>
      <c r="D17" s="217">
        <v>0</v>
      </c>
      <c r="E17" s="218">
        <v>0</v>
      </c>
      <c r="F17" s="217">
        <f aca="true" t="shared" si="8" ref="F17:F22">SUM(B17:E17)</f>
        <v>11588</v>
      </c>
      <c r="G17" s="220">
        <f aca="true" t="shared" si="9" ref="G17:G22">F17/$F$9</f>
        <v>0.015579247388445974</v>
      </c>
      <c r="H17" s="221">
        <v>4982</v>
      </c>
      <c r="I17" s="218">
        <v>5529</v>
      </c>
      <c r="J17" s="217"/>
      <c r="K17" s="218"/>
      <c r="L17" s="217">
        <f aca="true" t="shared" si="10" ref="L17:L22">SUM(H17:K17)</f>
        <v>10511</v>
      </c>
      <c r="M17" s="222">
        <f aca="true" t="shared" si="11" ref="M17:M22">IF(ISERROR(F17/L17-1),"         /0",(F17/L17-1))</f>
        <v>0.10246408524403017</v>
      </c>
      <c r="N17" s="221">
        <v>14457</v>
      </c>
      <c r="O17" s="218">
        <v>14972</v>
      </c>
      <c r="P17" s="217"/>
      <c r="Q17" s="218"/>
      <c r="R17" s="217">
        <f aca="true" t="shared" si="12" ref="R17:R22">SUM(N17:Q17)</f>
        <v>29429</v>
      </c>
      <c r="S17" s="220">
        <f aca="true" t="shared" si="13" ref="S17:S22">R17/$R$9</f>
        <v>0.016819752764665775</v>
      </c>
      <c r="T17" s="221">
        <v>13060</v>
      </c>
      <c r="U17" s="218">
        <v>13500</v>
      </c>
      <c r="V17" s="217"/>
      <c r="W17" s="218"/>
      <c r="X17" s="217">
        <f aca="true" t="shared" si="14" ref="X17:X22">SUM(T17:W17)</f>
        <v>26560</v>
      </c>
      <c r="Y17" s="216">
        <f aca="true" t="shared" si="15" ref="Y17:Y22">IF(ISERROR(R17/X17-1),"         /0",(R17/X17-1))</f>
        <v>0.10801957831325293</v>
      </c>
    </row>
    <row r="18" spans="1:25" ht="19.5" customHeight="1">
      <c r="A18" s="223" t="s">
        <v>262</v>
      </c>
      <c r="B18" s="221">
        <v>5455</v>
      </c>
      <c r="C18" s="218">
        <v>5798</v>
      </c>
      <c r="D18" s="217">
        <v>0</v>
      </c>
      <c r="E18" s="218">
        <v>0</v>
      </c>
      <c r="F18" s="217">
        <f t="shared" si="8"/>
        <v>11253</v>
      </c>
      <c r="G18" s="220">
        <f t="shared" si="9"/>
        <v>0.015128863553864563</v>
      </c>
      <c r="H18" s="221">
        <v>4863</v>
      </c>
      <c r="I18" s="218">
        <v>5233</v>
      </c>
      <c r="J18" s="217">
        <v>0</v>
      </c>
      <c r="K18" s="218">
        <v>0</v>
      </c>
      <c r="L18" s="217">
        <f t="shared" si="10"/>
        <v>10096</v>
      </c>
      <c r="M18" s="222">
        <f t="shared" si="11"/>
        <v>0.11459984152139469</v>
      </c>
      <c r="N18" s="221">
        <v>14808</v>
      </c>
      <c r="O18" s="218">
        <v>15380</v>
      </c>
      <c r="P18" s="217">
        <v>0</v>
      </c>
      <c r="Q18" s="218">
        <v>0</v>
      </c>
      <c r="R18" s="217">
        <f t="shared" si="12"/>
        <v>30188</v>
      </c>
      <c r="S18" s="220">
        <f t="shared" si="13"/>
        <v>0.017253549099858316</v>
      </c>
      <c r="T18" s="221">
        <v>14253</v>
      </c>
      <c r="U18" s="218">
        <v>15296</v>
      </c>
      <c r="V18" s="217">
        <v>2</v>
      </c>
      <c r="W18" s="218">
        <v>8</v>
      </c>
      <c r="X18" s="217">
        <f t="shared" si="14"/>
        <v>29559</v>
      </c>
      <c r="Y18" s="216">
        <f t="shared" si="15"/>
        <v>0.021279474948408206</v>
      </c>
    </row>
    <row r="19" spans="1:25" ht="19.5" customHeight="1">
      <c r="A19" s="223" t="s">
        <v>268</v>
      </c>
      <c r="B19" s="221">
        <v>4527</v>
      </c>
      <c r="C19" s="218">
        <v>4985</v>
      </c>
      <c r="D19" s="217">
        <v>4</v>
      </c>
      <c r="E19" s="218">
        <v>0</v>
      </c>
      <c r="F19" s="217">
        <f t="shared" si="8"/>
        <v>9516</v>
      </c>
      <c r="G19" s="220">
        <f t="shared" si="9"/>
        <v>0.012793589760826018</v>
      </c>
      <c r="H19" s="221">
        <v>1854</v>
      </c>
      <c r="I19" s="218">
        <v>2178</v>
      </c>
      <c r="J19" s="217"/>
      <c r="K19" s="218"/>
      <c r="L19" s="217">
        <f t="shared" si="10"/>
        <v>4032</v>
      </c>
      <c r="M19" s="222">
        <f t="shared" si="11"/>
        <v>1.3601190476190474</v>
      </c>
      <c r="N19" s="221">
        <v>11112</v>
      </c>
      <c r="O19" s="218">
        <v>11620</v>
      </c>
      <c r="P19" s="217">
        <v>5</v>
      </c>
      <c r="Q19" s="218"/>
      <c r="R19" s="217">
        <f t="shared" si="12"/>
        <v>22737</v>
      </c>
      <c r="S19" s="220">
        <f t="shared" si="13"/>
        <v>0.012995029345550501</v>
      </c>
      <c r="T19" s="221">
        <v>4492</v>
      </c>
      <c r="U19" s="218">
        <v>5207</v>
      </c>
      <c r="V19" s="217"/>
      <c r="W19" s="218"/>
      <c r="X19" s="217">
        <f t="shared" si="14"/>
        <v>9699</v>
      </c>
      <c r="Y19" s="216">
        <f t="shared" si="15"/>
        <v>1.3442622950819674</v>
      </c>
    </row>
    <row r="20" spans="1:25" ht="19.5" customHeight="1">
      <c r="A20" s="223" t="s">
        <v>263</v>
      </c>
      <c r="B20" s="221">
        <v>3343</v>
      </c>
      <c r="C20" s="218">
        <v>3440</v>
      </c>
      <c r="D20" s="217">
        <v>5</v>
      </c>
      <c r="E20" s="218">
        <v>0</v>
      </c>
      <c r="F20" s="217">
        <f t="shared" si="8"/>
        <v>6788</v>
      </c>
      <c r="G20" s="220">
        <f t="shared" si="9"/>
        <v>0.009125986475040669</v>
      </c>
      <c r="H20" s="221">
        <v>2590</v>
      </c>
      <c r="I20" s="218">
        <v>2962</v>
      </c>
      <c r="J20" s="217"/>
      <c r="K20" s="218"/>
      <c r="L20" s="217">
        <f t="shared" si="10"/>
        <v>5552</v>
      </c>
      <c r="M20" s="222">
        <f t="shared" si="11"/>
        <v>0.22262247838616722</v>
      </c>
      <c r="N20" s="221">
        <v>6918</v>
      </c>
      <c r="O20" s="218">
        <v>7148</v>
      </c>
      <c r="P20" s="217">
        <v>5</v>
      </c>
      <c r="Q20" s="218">
        <v>0</v>
      </c>
      <c r="R20" s="217">
        <f t="shared" si="12"/>
        <v>14071</v>
      </c>
      <c r="S20" s="220">
        <f t="shared" si="13"/>
        <v>0.008042092532930515</v>
      </c>
      <c r="T20" s="221">
        <v>6301</v>
      </c>
      <c r="U20" s="218">
        <v>6705</v>
      </c>
      <c r="V20" s="217">
        <v>0</v>
      </c>
      <c r="W20" s="218">
        <v>15</v>
      </c>
      <c r="X20" s="217">
        <f t="shared" si="14"/>
        <v>13021</v>
      </c>
      <c r="Y20" s="216">
        <f t="shared" si="15"/>
        <v>0.08063896782121183</v>
      </c>
    </row>
    <row r="21" spans="1:25" ht="19.5" customHeight="1">
      <c r="A21" s="223" t="s">
        <v>461</v>
      </c>
      <c r="B21" s="221">
        <v>2871</v>
      </c>
      <c r="C21" s="218">
        <v>3046</v>
      </c>
      <c r="D21" s="217">
        <v>1</v>
      </c>
      <c r="E21" s="218">
        <v>0</v>
      </c>
      <c r="F21" s="217">
        <f t="shared" si="8"/>
        <v>5918</v>
      </c>
      <c r="G21" s="220">
        <f t="shared" si="9"/>
        <v>0.007956332934485957</v>
      </c>
      <c r="H21" s="221">
        <v>2166</v>
      </c>
      <c r="I21" s="218">
        <v>2438</v>
      </c>
      <c r="J21" s="217"/>
      <c r="K21" s="218"/>
      <c r="L21" s="217">
        <f t="shared" si="10"/>
        <v>4604</v>
      </c>
      <c r="M21" s="222">
        <f t="shared" si="11"/>
        <v>0.285403996524761</v>
      </c>
      <c r="N21" s="221">
        <v>6395</v>
      </c>
      <c r="O21" s="218">
        <v>6192</v>
      </c>
      <c r="P21" s="217">
        <v>1</v>
      </c>
      <c r="Q21" s="218"/>
      <c r="R21" s="217">
        <f t="shared" si="12"/>
        <v>12588</v>
      </c>
      <c r="S21" s="220">
        <f t="shared" si="13"/>
        <v>0.007194503646118209</v>
      </c>
      <c r="T21" s="221">
        <v>4889</v>
      </c>
      <c r="U21" s="218">
        <v>5287</v>
      </c>
      <c r="V21" s="217">
        <v>2</v>
      </c>
      <c r="W21" s="218">
        <v>1</v>
      </c>
      <c r="X21" s="217">
        <f t="shared" si="14"/>
        <v>10179</v>
      </c>
      <c r="Y21" s="216">
        <f t="shared" si="15"/>
        <v>0.2366637194223402</v>
      </c>
    </row>
    <row r="22" spans="1:25" ht="19.5" customHeight="1">
      <c r="A22" s="223" t="s">
        <v>264</v>
      </c>
      <c r="B22" s="221">
        <v>3060</v>
      </c>
      <c r="C22" s="218">
        <v>2691</v>
      </c>
      <c r="D22" s="217">
        <v>0</v>
      </c>
      <c r="E22" s="218">
        <v>0</v>
      </c>
      <c r="F22" s="217">
        <f t="shared" si="8"/>
        <v>5751</v>
      </c>
      <c r="G22" s="220">
        <f t="shared" si="9"/>
        <v>0.007731813231873731</v>
      </c>
      <c r="H22" s="221">
        <v>2909</v>
      </c>
      <c r="I22" s="218">
        <v>2577</v>
      </c>
      <c r="J22" s="217"/>
      <c r="K22" s="218"/>
      <c r="L22" s="217">
        <f t="shared" si="10"/>
        <v>5486</v>
      </c>
      <c r="M22" s="222">
        <f t="shared" si="11"/>
        <v>0.04830477579292736</v>
      </c>
      <c r="N22" s="221">
        <v>7659</v>
      </c>
      <c r="O22" s="218">
        <v>6427</v>
      </c>
      <c r="P22" s="217"/>
      <c r="Q22" s="218"/>
      <c r="R22" s="217">
        <f t="shared" si="12"/>
        <v>14086</v>
      </c>
      <c r="S22" s="220">
        <f t="shared" si="13"/>
        <v>0.008050665583033134</v>
      </c>
      <c r="T22" s="221">
        <v>7171</v>
      </c>
      <c r="U22" s="218">
        <v>5759</v>
      </c>
      <c r="V22" s="217"/>
      <c r="W22" s="218"/>
      <c r="X22" s="217">
        <f t="shared" si="14"/>
        <v>12930</v>
      </c>
      <c r="Y22" s="216">
        <f t="shared" si="15"/>
        <v>0.08940448569218873</v>
      </c>
    </row>
    <row r="23" spans="1:25" ht="19.5" customHeight="1">
      <c r="A23" s="223" t="s">
        <v>267</v>
      </c>
      <c r="B23" s="221">
        <v>1582</v>
      </c>
      <c r="C23" s="218">
        <v>3639</v>
      </c>
      <c r="D23" s="217">
        <v>0</v>
      </c>
      <c r="E23" s="218">
        <v>0</v>
      </c>
      <c r="F23" s="217">
        <f t="shared" si="0"/>
        <v>5221</v>
      </c>
      <c r="G23" s="220">
        <f t="shared" si="1"/>
        <v>0.007019265672685229</v>
      </c>
      <c r="H23" s="221">
        <v>1187</v>
      </c>
      <c r="I23" s="218">
        <v>2941</v>
      </c>
      <c r="J23" s="217"/>
      <c r="K23" s="218"/>
      <c r="L23" s="217">
        <f t="shared" si="2"/>
        <v>4128</v>
      </c>
      <c r="M23" s="222">
        <f t="shared" si="3"/>
        <v>0.2647771317829457</v>
      </c>
      <c r="N23" s="221">
        <v>3737</v>
      </c>
      <c r="O23" s="218">
        <v>8043</v>
      </c>
      <c r="P23" s="217"/>
      <c r="Q23" s="218"/>
      <c r="R23" s="217">
        <f t="shared" si="4"/>
        <v>11780</v>
      </c>
      <c r="S23" s="220">
        <f t="shared" si="5"/>
        <v>0.006732702013923776</v>
      </c>
      <c r="T23" s="221">
        <v>3336</v>
      </c>
      <c r="U23" s="218">
        <v>6640</v>
      </c>
      <c r="V23" s="217"/>
      <c r="W23" s="218"/>
      <c r="X23" s="217">
        <f t="shared" si="6"/>
        <v>9976</v>
      </c>
      <c r="Y23" s="216">
        <f t="shared" si="7"/>
        <v>0.18083400160384921</v>
      </c>
    </row>
    <row r="24" spans="1:25" ht="19.5" customHeight="1">
      <c r="A24" s="223" t="s">
        <v>266</v>
      </c>
      <c r="B24" s="221">
        <v>2318</v>
      </c>
      <c r="C24" s="218">
        <v>2381</v>
      </c>
      <c r="D24" s="217">
        <v>0</v>
      </c>
      <c r="E24" s="218">
        <v>0</v>
      </c>
      <c r="F24" s="217">
        <f t="shared" si="0"/>
        <v>4699</v>
      </c>
      <c r="G24" s="220">
        <f t="shared" si="1"/>
        <v>0.006317473548352402</v>
      </c>
      <c r="H24" s="221">
        <v>2259</v>
      </c>
      <c r="I24" s="218">
        <v>2409</v>
      </c>
      <c r="J24" s="217"/>
      <c r="K24" s="218"/>
      <c r="L24" s="217">
        <f t="shared" si="2"/>
        <v>4668</v>
      </c>
      <c r="M24" s="222">
        <f t="shared" si="3"/>
        <v>0.0066409597257925945</v>
      </c>
      <c r="N24" s="221">
        <v>5393</v>
      </c>
      <c r="O24" s="218">
        <v>5380</v>
      </c>
      <c r="P24" s="217"/>
      <c r="Q24" s="218"/>
      <c r="R24" s="217">
        <f t="shared" si="4"/>
        <v>10773</v>
      </c>
      <c r="S24" s="220">
        <f t="shared" si="5"/>
        <v>0.00615716458370126</v>
      </c>
      <c r="T24" s="221">
        <v>5665</v>
      </c>
      <c r="U24" s="218">
        <v>5361</v>
      </c>
      <c r="V24" s="217">
        <v>7</v>
      </c>
      <c r="W24" s="218">
        <v>3</v>
      </c>
      <c r="X24" s="217">
        <f t="shared" si="6"/>
        <v>11036</v>
      </c>
      <c r="Y24" s="216">
        <f t="shared" si="7"/>
        <v>-0.023831098223994207</v>
      </c>
    </row>
    <row r="25" spans="1:25" ht="19.5" customHeight="1">
      <c r="A25" s="223" t="s">
        <v>265</v>
      </c>
      <c r="B25" s="221">
        <v>2226</v>
      </c>
      <c r="C25" s="218">
        <v>2470</v>
      </c>
      <c r="D25" s="217">
        <v>0</v>
      </c>
      <c r="E25" s="218">
        <v>0</v>
      </c>
      <c r="F25" s="217">
        <f t="shared" si="0"/>
        <v>4696</v>
      </c>
      <c r="G25" s="220">
        <f t="shared" si="1"/>
        <v>0.006313440260281524</v>
      </c>
      <c r="H25" s="221">
        <v>2259</v>
      </c>
      <c r="I25" s="218">
        <v>2588</v>
      </c>
      <c r="J25" s="217"/>
      <c r="K25" s="218"/>
      <c r="L25" s="217">
        <f t="shared" si="2"/>
        <v>4847</v>
      </c>
      <c r="M25" s="222">
        <f t="shared" si="3"/>
        <v>-0.031153290695275393</v>
      </c>
      <c r="N25" s="221">
        <v>5042</v>
      </c>
      <c r="O25" s="218">
        <v>5577</v>
      </c>
      <c r="P25" s="217">
        <v>118</v>
      </c>
      <c r="Q25" s="218"/>
      <c r="R25" s="217">
        <f t="shared" si="4"/>
        <v>10737</v>
      </c>
      <c r="S25" s="220">
        <f t="shared" si="5"/>
        <v>0.006136589263454974</v>
      </c>
      <c r="T25" s="221">
        <v>5004</v>
      </c>
      <c r="U25" s="218">
        <v>6196</v>
      </c>
      <c r="V25" s="217"/>
      <c r="W25" s="218"/>
      <c r="X25" s="217">
        <f t="shared" si="6"/>
        <v>11200</v>
      </c>
      <c r="Y25" s="216">
        <f t="shared" si="7"/>
        <v>-0.04133928571428569</v>
      </c>
    </row>
    <row r="26" spans="1:25" ht="19.5" customHeight="1">
      <c r="A26" s="223" t="s">
        <v>269</v>
      </c>
      <c r="B26" s="221">
        <v>1631</v>
      </c>
      <c r="C26" s="218">
        <v>1638</v>
      </c>
      <c r="D26" s="217">
        <v>0</v>
      </c>
      <c r="E26" s="218">
        <v>0</v>
      </c>
      <c r="F26" s="217">
        <f t="shared" si="0"/>
        <v>3269</v>
      </c>
      <c r="G26" s="220">
        <f t="shared" si="1"/>
        <v>0.004394939567900404</v>
      </c>
      <c r="H26" s="221">
        <v>1747</v>
      </c>
      <c r="I26" s="218">
        <v>1496</v>
      </c>
      <c r="J26" s="217"/>
      <c r="K26" s="218"/>
      <c r="L26" s="217">
        <f t="shared" si="2"/>
        <v>3243</v>
      </c>
      <c r="M26" s="222">
        <f t="shared" si="3"/>
        <v>0.00801726796176383</v>
      </c>
      <c r="N26" s="221">
        <v>4281</v>
      </c>
      <c r="O26" s="218">
        <v>3943</v>
      </c>
      <c r="P26" s="217"/>
      <c r="Q26" s="218"/>
      <c r="R26" s="217">
        <f t="shared" si="4"/>
        <v>8224</v>
      </c>
      <c r="S26" s="220">
        <f t="shared" si="5"/>
        <v>0.004700317602929468</v>
      </c>
      <c r="T26" s="221">
        <v>3909</v>
      </c>
      <c r="U26" s="218">
        <v>3753</v>
      </c>
      <c r="V26" s="217"/>
      <c r="W26" s="218"/>
      <c r="X26" s="217">
        <f t="shared" si="6"/>
        <v>7662</v>
      </c>
      <c r="Y26" s="216">
        <f t="shared" si="7"/>
        <v>0.07334899504045933</v>
      </c>
    </row>
    <row r="27" spans="1:25" ht="19.5" customHeight="1">
      <c r="A27" s="223" t="s">
        <v>272</v>
      </c>
      <c r="B27" s="221">
        <v>1538</v>
      </c>
      <c r="C27" s="218">
        <v>1475</v>
      </c>
      <c r="D27" s="217">
        <v>0</v>
      </c>
      <c r="E27" s="218">
        <v>0</v>
      </c>
      <c r="F27" s="217">
        <f t="shared" si="0"/>
        <v>3013</v>
      </c>
      <c r="G27" s="220">
        <f t="shared" si="1"/>
        <v>0.004050765652518789</v>
      </c>
      <c r="H27" s="221">
        <v>1873</v>
      </c>
      <c r="I27" s="218">
        <v>44</v>
      </c>
      <c r="J27" s="217"/>
      <c r="K27" s="218"/>
      <c r="L27" s="217">
        <f t="shared" si="2"/>
        <v>1917</v>
      </c>
      <c r="M27" s="222">
        <f t="shared" si="3"/>
        <v>0.5717266562336984</v>
      </c>
      <c r="N27" s="221">
        <v>4012</v>
      </c>
      <c r="O27" s="218">
        <v>3784</v>
      </c>
      <c r="P27" s="217"/>
      <c r="Q27" s="218"/>
      <c r="R27" s="217">
        <f t="shared" si="4"/>
        <v>7796</v>
      </c>
      <c r="S27" s="220">
        <f t="shared" si="5"/>
        <v>0.004455699906668061</v>
      </c>
      <c r="T27" s="221">
        <v>4357</v>
      </c>
      <c r="U27" s="218">
        <v>2755</v>
      </c>
      <c r="V27" s="217"/>
      <c r="W27" s="218"/>
      <c r="X27" s="217">
        <f t="shared" si="6"/>
        <v>7112</v>
      </c>
      <c r="Y27" s="216">
        <f t="shared" si="7"/>
        <v>0.09617547806524174</v>
      </c>
    </row>
    <row r="28" spans="1:25" ht="19.5" customHeight="1">
      <c r="A28" s="223" t="s">
        <v>270</v>
      </c>
      <c r="B28" s="221">
        <v>1253</v>
      </c>
      <c r="C28" s="218">
        <v>1477</v>
      </c>
      <c r="D28" s="217">
        <v>0</v>
      </c>
      <c r="E28" s="218">
        <v>0</v>
      </c>
      <c r="F28" s="217">
        <f t="shared" si="0"/>
        <v>2730</v>
      </c>
      <c r="G28" s="220">
        <f t="shared" si="1"/>
        <v>0.0036702921444992675</v>
      </c>
      <c r="H28" s="221">
        <v>1478</v>
      </c>
      <c r="I28" s="218">
        <v>1352</v>
      </c>
      <c r="J28" s="217"/>
      <c r="K28" s="218"/>
      <c r="L28" s="217">
        <f t="shared" si="2"/>
        <v>2830</v>
      </c>
      <c r="M28" s="222">
        <f t="shared" si="3"/>
        <v>-0.035335689045936425</v>
      </c>
      <c r="N28" s="221">
        <v>4087</v>
      </c>
      <c r="O28" s="218">
        <v>3913</v>
      </c>
      <c r="P28" s="217">
        <v>0</v>
      </c>
      <c r="Q28" s="218"/>
      <c r="R28" s="217">
        <f t="shared" si="4"/>
        <v>8000</v>
      </c>
      <c r="S28" s="220">
        <f t="shared" si="5"/>
        <v>0.004572293388063685</v>
      </c>
      <c r="T28" s="221">
        <v>3667</v>
      </c>
      <c r="U28" s="218">
        <v>3522</v>
      </c>
      <c r="V28" s="217">
        <v>0</v>
      </c>
      <c r="W28" s="218">
        <v>9</v>
      </c>
      <c r="X28" s="217">
        <f t="shared" si="6"/>
        <v>7198</v>
      </c>
      <c r="Y28" s="216">
        <f t="shared" si="7"/>
        <v>0.11141983884412343</v>
      </c>
    </row>
    <row r="29" spans="1:25" ht="19.5" customHeight="1">
      <c r="A29" s="223" t="s">
        <v>273</v>
      </c>
      <c r="B29" s="221">
        <v>1217</v>
      </c>
      <c r="C29" s="218">
        <v>1036</v>
      </c>
      <c r="D29" s="217">
        <v>0</v>
      </c>
      <c r="E29" s="218">
        <v>0</v>
      </c>
      <c r="F29" s="217">
        <f t="shared" si="0"/>
        <v>2253</v>
      </c>
      <c r="G29" s="220">
        <f t="shared" si="1"/>
        <v>0.003028999341229615</v>
      </c>
      <c r="H29" s="221">
        <v>1021</v>
      </c>
      <c r="I29" s="218">
        <v>646</v>
      </c>
      <c r="J29" s="217"/>
      <c r="K29" s="218"/>
      <c r="L29" s="217">
        <f t="shared" si="2"/>
        <v>1667</v>
      </c>
      <c r="M29" s="222">
        <f t="shared" si="3"/>
        <v>0.35152969406118784</v>
      </c>
      <c r="N29" s="221">
        <v>3043</v>
      </c>
      <c r="O29" s="218">
        <v>2898</v>
      </c>
      <c r="P29" s="217"/>
      <c r="Q29" s="218"/>
      <c r="R29" s="217">
        <f t="shared" si="4"/>
        <v>5941</v>
      </c>
      <c r="S29" s="220">
        <f t="shared" si="5"/>
        <v>0.0033954993773107943</v>
      </c>
      <c r="T29" s="221">
        <v>2749</v>
      </c>
      <c r="U29" s="218">
        <v>2613</v>
      </c>
      <c r="V29" s="217"/>
      <c r="W29" s="218"/>
      <c r="X29" s="217">
        <f t="shared" si="6"/>
        <v>5362</v>
      </c>
      <c r="Y29" s="216">
        <f t="shared" si="7"/>
        <v>0.1079820962327489</v>
      </c>
    </row>
    <row r="30" spans="1:25" ht="19.5" customHeight="1">
      <c r="A30" s="223" t="s">
        <v>271</v>
      </c>
      <c r="B30" s="221">
        <v>1143</v>
      </c>
      <c r="C30" s="218">
        <v>1009</v>
      </c>
      <c r="D30" s="217">
        <v>0</v>
      </c>
      <c r="E30" s="218">
        <v>0</v>
      </c>
      <c r="F30" s="217">
        <f t="shared" si="0"/>
        <v>2152</v>
      </c>
      <c r="G30" s="220">
        <f t="shared" si="1"/>
        <v>0.0028932119761767116</v>
      </c>
      <c r="H30" s="221">
        <v>1061</v>
      </c>
      <c r="I30" s="218">
        <v>995</v>
      </c>
      <c r="J30" s="217"/>
      <c r="K30" s="218"/>
      <c r="L30" s="217">
        <f t="shared" si="2"/>
        <v>2056</v>
      </c>
      <c r="M30" s="222">
        <f t="shared" si="3"/>
        <v>0.04669260700389111</v>
      </c>
      <c r="N30" s="221">
        <v>2682</v>
      </c>
      <c r="O30" s="218">
        <v>2336</v>
      </c>
      <c r="P30" s="217"/>
      <c r="Q30" s="218"/>
      <c r="R30" s="217">
        <f t="shared" si="4"/>
        <v>5018</v>
      </c>
      <c r="S30" s="220">
        <f t="shared" si="5"/>
        <v>0.0028679710276629466</v>
      </c>
      <c r="T30" s="221">
        <v>2347</v>
      </c>
      <c r="U30" s="218">
        <v>2250</v>
      </c>
      <c r="V30" s="217"/>
      <c r="W30" s="218"/>
      <c r="X30" s="217">
        <f t="shared" si="6"/>
        <v>4597</v>
      </c>
      <c r="Y30" s="216">
        <f t="shared" si="7"/>
        <v>0.09158146617359142</v>
      </c>
    </row>
    <row r="31" spans="1:25" ht="19.5" customHeight="1">
      <c r="A31" s="223" t="s">
        <v>274</v>
      </c>
      <c r="B31" s="221">
        <v>779</v>
      </c>
      <c r="C31" s="218">
        <v>742</v>
      </c>
      <c r="D31" s="217">
        <v>0</v>
      </c>
      <c r="E31" s="218">
        <v>0</v>
      </c>
      <c r="F31" s="217">
        <f t="shared" si="0"/>
        <v>1521</v>
      </c>
      <c r="G31" s="220">
        <f t="shared" si="1"/>
        <v>0.002044877051935306</v>
      </c>
      <c r="H31" s="221">
        <v>533</v>
      </c>
      <c r="I31" s="218">
        <v>504</v>
      </c>
      <c r="J31" s="217">
        <v>2</v>
      </c>
      <c r="K31" s="218"/>
      <c r="L31" s="217">
        <f t="shared" si="2"/>
        <v>1039</v>
      </c>
      <c r="M31" s="222">
        <f t="shared" si="3"/>
        <v>0.46390760346487014</v>
      </c>
      <c r="N31" s="221">
        <v>2395</v>
      </c>
      <c r="O31" s="218">
        <v>1795</v>
      </c>
      <c r="P31" s="217">
        <v>0</v>
      </c>
      <c r="Q31" s="218"/>
      <c r="R31" s="217">
        <f t="shared" si="4"/>
        <v>4190</v>
      </c>
      <c r="S31" s="220">
        <f t="shared" si="5"/>
        <v>0.002394738661998355</v>
      </c>
      <c r="T31" s="221">
        <v>1495</v>
      </c>
      <c r="U31" s="218">
        <v>1109</v>
      </c>
      <c r="V31" s="217">
        <v>2</v>
      </c>
      <c r="W31" s="218">
        <v>3</v>
      </c>
      <c r="X31" s="217">
        <f t="shared" si="6"/>
        <v>2609</v>
      </c>
      <c r="Y31" s="216">
        <f t="shared" si="7"/>
        <v>0.6059793024147182</v>
      </c>
    </row>
    <row r="32" spans="1:25" ht="19.5" customHeight="1">
      <c r="A32" s="223" t="s">
        <v>275</v>
      </c>
      <c r="B32" s="221">
        <v>440</v>
      </c>
      <c r="C32" s="218">
        <v>466</v>
      </c>
      <c r="D32" s="217">
        <v>17</v>
      </c>
      <c r="E32" s="218">
        <v>0</v>
      </c>
      <c r="F32" s="217">
        <f t="shared" si="0"/>
        <v>923</v>
      </c>
      <c r="G32" s="220">
        <f t="shared" si="1"/>
        <v>0.0012409082964735618</v>
      </c>
      <c r="H32" s="221">
        <v>177</v>
      </c>
      <c r="I32" s="218">
        <v>349</v>
      </c>
      <c r="J32" s="217">
        <v>5</v>
      </c>
      <c r="K32" s="218"/>
      <c r="L32" s="217">
        <f t="shared" si="2"/>
        <v>531</v>
      </c>
      <c r="M32" s="222">
        <f t="shared" si="3"/>
        <v>0.7382297551789077</v>
      </c>
      <c r="N32" s="221">
        <v>677</v>
      </c>
      <c r="O32" s="218">
        <v>839</v>
      </c>
      <c r="P32" s="217">
        <v>17</v>
      </c>
      <c r="Q32" s="218">
        <v>0</v>
      </c>
      <c r="R32" s="217">
        <f t="shared" si="4"/>
        <v>1533</v>
      </c>
      <c r="S32" s="220">
        <f t="shared" si="5"/>
        <v>0.0008761657204877037</v>
      </c>
      <c r="T32" s="221">
        <v>484</v>
      </c>
      <c r="U32" s="218">
        <v>638</v>
      </c>
      <c r="V32" s="217">
        <v>5</v>
      </c>
      <c r="W32" s="218">
        <v>4</v>
      </c>
      <c r="X32" s="217">
        <f t="shared" si="6"/>
        <v>1131</v>
      </c>
      <c r="Y32" s="216">
        <f t="shared" si="7"/>
        <v>0.35543766578249336</v>
      </c>
    </row>
    <row r="33" spans="1:25" ht="19.5" customHeight="1" thickBot="1">
      <c r="A33" s="223" t="s">
        <v>254</v>
      </c>
      <c r="B33" s="221">
        <v>8995</v>
      </c>
      <c r="C33" s="218">
        <v>6668</v>
      </c>
      <c r="D33" s="217">
        <v>8</v>
      </c>
      <c r="E33" s="218">
        <v>8</v>
      </c>
      <c r="F33" s="217">
        <f t="shared" si="0"/>
        <v>15679</v>
      </c>
      <c r="G33" s="220">
        <f t="shared" si="1"/>
        <v>0.02107930788776704</v>
      </c>
      <c r="H33" s="221">
        <v>7593</v>
      </c>
      <c r="I33" s="218">
        <v>5479</v>
      </c>
      <c r="J33" s="217">
        <v>5</v>
      </c>
      <c r="K33" s="218">
        <v>4</v>
      </c>
      <c r="L33" s="217">
        <f t="shared" si="2"/>
        <v>13081</v>
      </c>
      <c r="M33" s="222">
        <f t="shared" si="3"/>
        <v>0.19860866906199837</v>
      </c>
      <c r="N33" s="221">
        <v>24397</v>
      </c>
      <c r="O33" s="218">
        <v>16876</v>
      </c>
      <c r="P33" s="217">
        <v>14</v>
      </c>
      <c r="Q33" s="218">
        <v>21</v>
      </c>
      <c r="R33" s="217">
        <f t="shared" si="4"/>
        <v>41308</v>
      </c>
      <c r="S33" s="220">
        <f t="shared" si="5"/>
        <v>0.02360903690926684</v>
      </c>
      <c r="T33" s="221">
        <v>21013</v>
      </c>
      <c r="U33" s="218">
        <v>13004</v>
      </c>
      <c r="V33" s="217">
        <v>11</v>
      </c>
      <c r="W33" s="218">
        <v>39</v>
      </c>
      <c r="X33" s="217">
        <f t="shared" si="6"/>
        <v>34067</v>
      </c>
      <c r="Y33" s="216">
        <f t="shared" si="7"/>
        <v>0.21255173628438073</v>
      </c>
    </row>
    <row r="34" spans="1:25" s="224" customFormat="1" ht="19.5" customHeight="1">
      <c r="A34" s="231" t="s">
        <v>60</v>
      </c>
      <c r="B34" s="228">
        <f>SUM(B35:B51)</f>
        <v>115666</v>
      </c>
      <c r="C34" s="227">
        <f>SUM(C35:C51)</f>
        <v>108651</v>
      </c>
      <c r="D34" s="226">
        <f>SUM(D35:D51)</f>
        <v>8</v>
      </c>
      <c r="E34" s="227">
        <f>SUM(E35:E51)</f>
        <v>6</v>
      </c>
      <c r="F34" s="226">
        <f t="shared" si="0"/>
        <v>224331</v>
      </c>
      <c r="G34" s="229">
        <f t="shared" si="1"/>
        <v>0.30159718207606784</v>
      </c>
      <c r="H34" s="228">
        <f>SUM(H35:H51)</f>
        <v>103100</v>
      </c>
      <c r="I34" s="227">
        <f>SUM(I35:I51)</f>
        <v>95447</v>
      </c>
      <c r="J34" s="226">
        <f>SUM(J35:J51)</f>
        <v>24</v>
      </c>
      <c r="K34" s="227">
        <f>SUM(K35:K51)</f>
        <v>17</v>
      </c>
      <c r="L34" s="226">
        <f t="shared" si="2"/>
        <v>198588</v>
      </c>
      <c r="M34" s="230">
        <f t="shared" si="3"/>
        <v>0.12963018913529512</v>
      </c>
      <c r="N34" s="228">
        <f>SUM(N35:N51)</f>
        <v>238046</v>
      </c>
      <c r="O34" s="227">
        <f>SUM(O35:O51)</f>
        <v>238856</v>
      </c>
      <c r="P34" s="226">
        <f>SUM(P35:P51)</f>
        <v>23</v>
      </c>
      <c r="Q34" s="227">
        <f>SUM(Q35:Q51)</f>
        <v>26</v>
      </c>
      <c r="R34" s="226">
        <f t="shared" si="4"/>
        <v>476951</v>
      </c>
      <c r="S34" s="229">
        <f t="shared" si="5"/>
        <v>0.27259498796629533</v>
      </c>
      <c r="T34" s="228">
        <f>SUM(T35:T51)</f>
        <v>212301</v>
      </c>
      <c r="U34" s="227">
        <f>SUM(U35:U51)</f>
        <v>213701</v>
      </c>
      <c r="V34" s="226">
        <f>SUM(V35:V51)</f>
        <v>70</v>
      </c>
      <c r="W34" s="227">
        <f>SUM(W35:W51)</f>
        <v>24</v>
      </c>
      <c r="X34" s="226">
        <f t="shared" si="6"/>
        <v>426096</v>
      </c>
      <c r="Y34" s="225">
        <f t="shared" si="7"/>
        <v>0.11935103826367777</v>
      </c>
    </row>
    <row r="35" spans="1:25" ht="19.5" customHeight="1">
      <c r="A35" s="238" t="s">
        <v>276</v>
      </c>
      <c r="B35" s="235">
        <v>23775</v>
      </c>
      <c r="C35" s="233">
        <v>22873</v>
      </c>
      <c r="D35" s="234">
        <v>0</v>
      </c>
      <c r="E35" s="233">
        <v>0</v>
      </c>
      <c r="F35" s="217">
        <f t="shared" si="0"/>
        <v>46648</v>
      </c>
      <c r="G35" s="220">
        <f t="shared" si="1"/>
        <v>0.06271494064344389</v>
      </c>
      <c r="H35" s="235">
        <v>19542</v>
      </c>
      <c r="I35" s="233">
        <v>19219</v>
      </c>
      <c r="J35" s="234"/>
      <c r="K35" s="233">
        <v>0</v>
      </c>
      <c r="L35" s="234">
        <f t="shared" si="2"/>
        <v>38761</v>
      </c>
      <c r="M35" s="237">
        <f t="shared" si="3"/>
        <v>0.20347772245298112</v>
      </c>
      <c r="N35" s="235">
        <v>49544</v>
      </c>
      <c r="O35" s="233">
        <v>51938</v>
      </c>
      <c r="P35" s="234"/>
      <c r="Q35" s="233">
        <v>2</v>
      </c>
      <c r="R35" s="217">
        <f t="shared" si="4"/>
        <v>101484</v>
      </c>
      <c r="S35" s="220">
        <f t="shared" si="5"/>
        <v>0.05800182777428188</v>
      </c>
      <c r="T35" s="239">
        <v>35818</v>
      </c>
      <c r="U35" s="233">
        <v>38085</v>
      </c>
      <c r="V35" s="234"/>
      <c r="W35" s="233">
        <v>0</v>
      </c>
      <c r="X35" s="234">
        <f t="shared" si="6"/>
        <v>73903</v>
      </c>
      <c r="Y35" s="232">
        <f t="shared" si="7"/>
        <v>0.37320541791266937</v>
      </c>
    </row>
    <row r="36" spans="1:25" ht="19.5" customHeight="1">
      <c r="A36" s="238" t="s">
        <v>277</v>
      </c>
      <c r="B36" s="235">
        <v>15785</v>
      </c>
      <c r="C36" s="233">
        <v>14928</v>
      </c>
      <c r="D36" s="234">
        <v>6</v>
      </c>
      <c r="E36" s="233">
        <v>5</v>
      </c>
      <c r="F36" s="234">
        <f t="shared" si="0"/>
        <v>30724</v>
      </c>
      <c r="G36" s="236">
        <f t="shared" si="1"/>
        <v>0.04130624756322179</v>
      </c>
      <c r="H36" s="235">
        <v>14928</v>
      </c>
      <c r="I36" s="233">
        <v>14132</v>
      </c>
      <c r="J36" s="234"/>
      <c r="K36" s="233"/>
      <c r="L36" s="217">
        <f t="shared" si="2"/>
        <v>29060</v>
      </c>
      <c r="M36" s="237">
        <f t="shared" si="3"/>
        <v>0.0572608396421197</v>
      </c>
      <c r="N36" s="235">
        <v>31298</v>
      </c>
      <c r="O36" s="233">
        <v>29901</v>
      </c>
      <c r="P36" s="234">
        <v>6</v>
      </c>
      <c r="Q36" s="233">
        <v>5</v>
      </c>
      <c r="R36" s="234">
        <f t="shared" si="4"/>
        <v>61210</v>
      </c>
      <c r="S36" s="236">
        <f t="shared" si="5"/>
        <v>0.03498375978542227</v>
      </c>
      <c r="T36" s="239">
        <v>29077</v>
      </c>
      <c r="U36" s="233">
        <v>29044</v>
      </c>
      <c r="V36" s="234"/>
      <c r="W36" s="233">
        <v>0</v>
      </c>
      <c r="X36" s="234">
        <f t="shared" si="6"/>
        <v>58121</v>
      </c>
      <c r="Y36" s="232">
        <f t="shared" si="7"/>
        <v>0.05314774350062801</v>
      </c>
    </row>
    <row r="37" spans="1:25" ht="19.5" customHeight="1">
      <c r="A37" s="238" t="s">
        <v>281</v>
      </c>
      <c r="B37" s="235">
        <v>15349</v>
      </c>
      <c r="C37" s="233">
        <v>13993</v>
      </c>
      <c r="D37" s="234">
        <v>0</v>
      </c>
      <c r="E37" s="233">
        <v>0</v>
      </c>
      <c r="F37" s="234">
        <f t="shared" si="0"/>
        <v>29342</v>
      </c>
      <c r="G37" s="236">
        <f t="shared" si="1"/>
        <v>0.039448246191903846</v>
      </c>
      <c r="H37" s="235">
        <v>5896</v>
      </c>
      <c r="I37" s="233">
        <v>4191</v>
      </c>
      <c r="J37" s="234"/>
      <c r="K37" s="233"/>
      <c r="L37" s="234">
        <f t="shared" si="2"/>
        <v>10087</v>
      </c>
      <c r="M37" s="237">
        <f t="shared" si="3"/>
        <v>1.908892634083474</v>
      </c>
      <c r="N37" s="235">
        <v>32047</v>
      </c>
      <c r="O37" s="233">
        <v>32031</v>
      </c>
      <c r="P37" s="234"/>
      <c r="Q37" s="233"/>
      <c r="R37" s="234">
        <f t="shared" si="4"/>
        <v>64078</v>
      </c>
      <c r="S37" s="236">
        <f t="shared" si="5"/>
        <v>0.0366229269650431</v>
      </c>
      <c r="T37" s="239">
        <v>14182</v>
      </c>
      <c r="U37" s="233">
        <v>12973</v>
      </c>
      <c r="V37" s="234"/>
      <c r="W37" s="233">
        <v>2</v>
      </c>
      <c r="X37" s="234">
        <f t="shared" si="6"/>
        <v>27157</v>
      </c>
      <c r="Y37" s="232">
        <f t="shared" si="7"/>
        <v>1.3595389770593216</v>
      </c>
    </row>
    <row r="38" spans="1:25" ht="19.5" customHeight="1">
      <c r="A38" s="238" t="s">
        <v>278</v>
      </c>
      <c r="B38" s="235">
        <v>8434</v>
      </c>
      <c r="C38" s="233">
        <v>9156</v>
      </c>
      <c r="D38" s="234">
        <v>0</v>
      </c>
      <c r="E38" s="233">
        <v>0</v>
      </c>
      <c r="F38" s="234">
        <f t="shared" si="0"/>
        <v>17590</v>
      </c>
      <c r="G38" s="236">
        <f t="shared" si="1"/>
        <v>0.023648512388916524</v>
      </c>
      <c r="H38" s="235">
        <v>10865</v>
      </c>
      <c r="I38" s="233">
        <v>10711</v>
      </c>
      <c r="J38" s="234">
        <v>0</v>
      </c>
      <c r="K38" s="233">
        <v>0</v>
      </c>
      <c r="L38" s="217">
        <f t="shared" si="2"/>
        <v>21576</v>
      </c>
      <c r="M38" s="237" t="s">
        <v>50</v>
      </c>
      <c r="N38" s="235">
        <v>18885</v>
      </c>
      <c r="O38" s="233">
        <v>19746</v>
      </c>
      <c r="P38" s="234">
        <v>0</v>
      </c>
      <c r="Q38" s="233">
        <v>0</v>
      </c>
      <c r="R38" s="217">
        <f t="shared" si="4"/>
        <v>38631</v>
      </c>
      <c r="S38" s="236">
        <f t="shared" si="5"/>
        <v>0.02207903323428603</v>
      </c>
      <c r="T38" s="239">
        <v>24526</v>
      </c>
      <c r="U38" s="233">
        <v>26935</v>
      </c>
      <c r="V38" s="234">
        <v>0</v>
      </c>
      <c r="W38" s="233">
        <v>0</v>
      </c>
      <c r="X38" s="234">
        <f t="shared" si="6"/>
        <v>51461</v>
      </c>
      <c r="Y38" s="232" t="s">
        <v>50</v>
      </c>
    </row>
    <row r="39" spans="1:25" ht="19.5" customHeight="1">
      <c r="A39" s="238" t="s">
        <v>279</v>
      </c>
      <c r="B39" s="235">
        <v>8235</v>
      </c>
      <c r="C39" s="233">
        <v>8334</v>
      </c>
      <c r="D39" s="234">
        <v>0</v>
      </c>
      <c r="E39" s="233">
        <v>0</v>
      </c>
      <c r="F39" s="234">
        <f t="shared" si="0"/>
        <v>16569</v>
      </c>
      <c r="G39" s="236">
        <f t="shared" si="1"/>
        <v>0.022275850015460938</v>
      </c>
      <c r="H39" s="235">
        <v>7776</v>
      </c>
      <c r="I39" s="233">
        <v>7428</v>
      </c>
      <c r="J39" s="234"/>
      <c r="K39" s="233"/>
      <c r="L39" s="234">
        <f t="shared" si="2"/>
        <v>15204</v>
      </c>
      <c r="M39" s="237">
        <f t="shared" si="3"/>
        <v>0.08977900552486195</v>
      </c>
      <c r="N39" s="235">
        <v>15284</v>
      </c>
      <c r="O39" s="233">
        <v>16239</v>
      </c>
      <c r="P39" s="234"/>
      <c r="Q39" s="233"/>
      <c r="R39" s="234">
        <f t="shared" si="4"/>
        <v>31523</v>
      </c>
      <c r="S39" s="236">
        <f t="shared" si="5"/>
        <v>0.018016550558991443</v>
      </c>
      <c r="T39" s="239">
        <v>15047</v>
      </c>
      <c r="U39" s="233">
        <v>15644</v>
      </c>
      <c r="V39" s="234">
        <v>2</v>
      </c>
      <c r="W39" s="233">
        <v>2</v>
      </c>
      <c r="X39" s="234">
        <f t="shared" si="6"/>
        <v>30695</v>
      </c>
      <c r="Y39" s="232">
        <f t="shared" si="7"/>
        <v>0.02697507737416527</v>
      </c>
    </row>
    <row r="40" spans="1:25" ht="19.5" customHeight="1">
      <c r="A40" s="238" t="s">
        <v>280</v>
      </c>
      <c r="B40" s="235">
        <v>8335</v>
      </c>
      <c r="C40" s="233">
        <v>7138</v>
      </c>
      <c r="D40" s="234">
        <v>0</v>
      </c>
      <c r="E40" s="233">
        <v>0</v>
      </c>
      <c r="F40" s="234">
        <f t="shared" si="0"/>
        <v>15473</v>
      </c>
      <c r="G40" s="236">
        <f t="shared" si="1"/>
        <v>0.020802355440233393</v>
      </c>
      <c r="H40" s="235">
        <v>8374</v>
      </c>
      <c r="I40" s="233">
        <v>6250</v>
      </c>
      <c r="J40" s="234"/>
      <c r="K40" s="233"/>
      <c r="L40" s="234">
        <f t="shared" si="2"/>
        <v>14624</v>
      </c>
      <c r="M40" s="237">
        <f t="shared" si="3"/>
        <v>0.058055251641137895</v>
      </c>
      <c r="N40" s="235">
        <v>16687</v>
      </c>
      <c r="O40" s="233">
        <v>18159</v>
      </c>
      <c r="P40" s="234"/>
      <c r="Q40" s="233"/>
      <c r="R40" s="234">
        <f t="shared" si="4"/>
        <v>34846</v>
      </c>
      <c r="S40" s="236">
        <f t="shared" si="5"/>
        <v>0.019915766925058396</v>
      </c>
      <c r="T40" s="239">
        <v>15719</v>
      </c>
      <c r="U40" s="233">
        <v>16537</v>
      </c>
      <c r="V40" s="234"/>
      <c r="W40" s="233"/>
      <c r="X40" s="234">
        <f t="shared" si="6"/>
        <v>32256</v>
      </c>
      <c r="Y40" s="232">
        <f t="shared" si="7"/>
        <v>0.08029513888888884</v>
      </c>
    </row>
    <row r="41" spans="1:25" ht="19.5" customHeight="1">
      <c r="A41" s="238" t="s">
        <v>282</v>
      </c>
      <c r="B41" s="235">
        <v>5166</v>
      </c>
      <c r="C41" s="233">
        <v>4221</v>
      </c>
      <c r="D41" s="234">
        <v>0</v>
      </c>
      <c r="E41" s="233">
        <v>0</v>
      </c>
      <c r="F41" s="234">
        <f>SUM(B41:E41)</f>
        <v>9387</v>
      </c>
      <c r="G41" s="236">
        <f>F41/$F$9</f>
        <v>0.012620158373778249</v>
      </c>
      <c r="H41" s="235">
        <v>4372</v>
      </c>
      <c r="I41" s="233">
        <v>4260</v>
      </c>
      <c r="J41" s="234"/>
      <c r="K41" s="233"/>
      <c r="L41" s="234">
        <f>SUM(H41:K41)</f>
        <v>8632</v>
      </c>
      <c r="M41" s="237">
        <f>IF(ISERROR(F41/L41-1),"         /0",(F41/L41-1))</f>
        <v>0.0874652455977758</v>
      </c>
      <c r="N41" s="235">
        <v>9594</v>
      </c>
      <c r="O41" s="233">
        <v>8756</v>
      </c>
      <c r="P41" s="234"/>
      <c r="Q41" s="233"/>
      <c r="R41" s="234">
        <f>SUM(N41:Q41)</f>
        <v>18350</v>
      </c>
      <c r="S41" s="236">
        <f>R41/$R$9</f>
        <v>0.010487697958871079</v>
      </c>
      <c r="T41" s="239">
        <v>9832</v>
      </c>
      <c r="U41" s="233">
        <v>10006</v>
      </c>
      <c r="V41" s="234"/>
      <c r="W41" s="233"/>
      <c r="X41" s="234">
        <f>SUM(T41:W41)</f>
        <v>19838</v>
      </c>
      <c r="Y41" s="232">
        <f>IF(ISERROR(R41/X41-1),"         /0",(R41/X41-1))</f>
        <v>-0.07500756124609331</v>
      </c>
    </row>
    <row r="42" spans="1:25" ht="19.5" customHeight="1">
      <c r="A42" s="238" t="s">
        <v>283</v>
      </c>
      <c r="B42" s="235">
        <v>4767</v>
      </c>
      <c r="C42" s="233">
        <v>3771</v>
      </c>
      <c r="D42" s="234">
        <v>0</v>
      </c>
      <c r="E42" s="233">
        <v>0</v>
      </c>
      <c r="F42" s="234">
        <f t="shared" si="0"/>
        <v>8538</v>
      </c>
      <c r="G42" s="236">
        <f t="shared" si="1"/>
        <v>0.011478737849719686</v>
      </c>
      <c r="H42" s="235">
        <v>4628</v>
      </c>
      <c r="I42" s="233">
        <v>3502</v>
      </c>
      <c r="J42" s="234"/>
      <c r="K42" s="233"/>
      <c r="L42" s="234">
        <f t="shared" si="2"/>
        <v>8130</v>
      </c>
      <c r="M42" s="237">
        <f t="shared" si="3"/>
        <v>0.05018450184501844</v>
      </c>
      <c r="N42" s="235">
        <v>10068</v>
      </c>
      <c r="O42" s="233">
        <v>8579</v>
      </c>
      <c r="P42" s="234">
        <v>0</v>
      </c>
      <c r="Q42" s="233">
        <v>0</v>
      </c>
      <c r="R42" s="234">
        <f t="shared" si="4"/>
        <v>18647</v>
      </c>
      <c r="S42" s="236">
        <f t="shared" si="5"/>
        <v>0.010657444350902942</v>
      </c>
      <c r="T42" s="239">
        <v>8095</v>
      </c>
      <c r="U42" s="233">
        <v>7025</v>
      </c>
      <c r="V42" s="234"/>
      <c r="W42" s="233"/>
      <c r="X42" s="234">
        <f t="shared" si="6"/>
        <v>15120</v>
      </c>
      <c r="Y42" s="232">
        <f t="shared" si="7"/>
        <v>0.23326719576719568</v>
      </c>
    </row>
    <row r="43" spans="1:25" ht="19.5" customHeight="1">
      <c r="A43" s="238" t="s">
        <v>286</v>
      </c>
      <c r="B43" s="235">
        <v>2446</v>
      </c>
      <c r="C43" s="233">
        <v>2522</v>
      </c>
      <c r="D43" s="234">
        <v>0</v>
      </c>
      <c r="E43" s="233">
        <v>0</v>
      </c>
      <c r="F43" s="234">
        <f>SUM(B43:E43)</f>
        <v>4968</v>
      </c>
      <c r="G43" s="236">
        <f>F43/$F$9</f>
        <v>0.006679125045374491</v>
      </c>
      <c r="H43" s="235">
        <v>1670</v>
      </c>
      <c r="I43" s="233">
        <v>1188</v>
      </c>
      <c r="J43" s="234"/>
      <c r="K43" s="233"/>
      <c r="L43" s="234">
        <f>SUM(H43:K43)</f>
        <v>2858</v>
      </c>
      <c r="M43" s="237">
        <f>IF(ISERROR(F43/L43-1),"         /0",(F43/L43-1))</f>
        <v>0.7382785164450665</v>
      </c>
      <c r="N43" s="235">
        <v>5542</v>
      </c>
      <c r="O43" s="233">
        <v>5907</v>
      </c>
      <c r="P43" s="234"/>
      <c r="Q43" s="233"/>
      <c r="R43" s="234">
        <f>SUM(N43:Q43)</f>
        <v>11449</v>
      </c>
      <c r="S43" s="236">
        <f>R43/$R$9</f>
        <v>0.006543523374992642</v>
      </c>
      <c r="T43" s="239">
        <v>3013</v>
      </c>
      <c r="U43" s="233">
        <v>2873</v>
      </c>
      <c r="V43" s="234"/>
      <c r="W43" s="233"/>
      <c r="X43" s="234">
        <f>SUM(T43:W43)</f>
        <v>5886</v>
      </c>
      <c r="Y43" s="232">
        <f>IF(ISERROR(R43/X43-1),"         /0",(R43/X43-1))</f>
        <v>0.9451240231056746</v>
      </c>
    </row>
    <row r="44" spans="1:25" ht="19.5" customHeight="1">
      <c r="A44" s="238" t="s">
        <v>284</v>
      </c>
      <c r="B44" s="235">
        <v>2027</v>
      </c>
      <c r="C44" s="233">
        <v>1869</v>
      </c>
      <c r="D44" s="234">
        <v>0</v>
      </c>
      <c r="E44" s="233">
        <v>0</v>
      </c>
      <c r="F44" s="234">
        <f>SUM(B44:E44)</f>
        <v>3896</v>
      </c>
      <c r="G44" s="236">
        <f>F44/$F$9</f>
        <v>0.005237896774713972</v>
      </c>
      <c r="H44" s="235">
        <v>1903</v>
      </c>
      <c r="I44" s="233">
        <v>2034</v>
      </c>
      <c r="J44" s="234"/>
      <c r="K44" s="233"/>
      <c r="L44" s="234">
        <f>SUM(H44:K44)</f>
        <v>3937</v>
      </c>
      <c r="M44" s="237">
        <f>IF(ISERROR(F44/L44-1),"         /0",(F44/L44-1))</f>
        <v>-0.010414020828041659</v>
      </c>
      <c r="N44" s="235">
        <v>4184</v>
      </c>
      <c r="O44" s="233">
        <v>4051</v>
      </c>
      <c r="P44" s="234"/>
      <c r="Q44" s="233"/>
      <c r="R44" s="234">
        <f>SUM(N44:Q44)</f>
        <v>8235</v>
      </c>
      <c r="S44" s="236">
        <f>R44/$R$9</f>
        <v>0.004706604506338056</v>
      </c>
      <c r="T44" s="239">
        <v>4497</v>
      </c>
      <c r="U44" s="233">
        <v>4743</v>
      </c>
      <c r="V44" s="234"/>
      <c r="W44" s="233">
        <v>0</v>
      </c>
      <c r="X44" s="234">
        <f>SUM(T44:W44)</f>
        <v>9240</v>
      </c>
      <c r="Y44" s="232">
        <f>IF(ISERROR(R44/X44-1),"         /0",(R44/X44-1))</f>
        <v>-0.10876623376623373</v>
      </c>
    </row>
    <row r="45" spans="1:25" ht="19.5" customHeight="1">
      <c r="A45" s="238" t="s">
        <v>285</v>
      </c>
      <c r="B45" s="235">
        <v>1591</v>
      </c>
      <c r="C45" s="233">
        <v>1584</v>
      </c>
      <c r="D45" s="234">
        <v>0</v>
      </c>
      <c r="E45" s="233">
        <v>0</v>
      </c>
      <c r="F45" s="234">
        <f t="shared" si="0"/>
        <v>3175</v>
      </c>
      <c r="G45" s="236">
        <f t="shared" si="1"/>
        <v>0.004268563208346217</v>
      </c>
      <c r="H45" s="235">
        <v>1429</v>
      </c>
      <c r="I45" s="233">
        <v>1504</v>
      </c>
      <c r="J45" s="234"/>
      <c r="K45" s="233"/>
      <c r="L45" s="234">
        <f t="shared" si="2"/>
        <v>2933</v>
      </c>
      <c r="M45" s="237">
        <f t="shared" si="3"/>
        <v>0.08250937606546205</v>
      </c>
      <c r="N45" s="235">
        <v>2980</v>
      </c>
      <c r="O45" s="233">
        <v>3459</v>
      </c>
      <c r="P45" s="234"/>
      <c r="Q45" s="233"/>
      <c r="R45" s="234">
        <f t="shared" si="4"/>
        <v>6439</v>
      </c>
      <c r="S45" s="236">
        <f t="shared" si="5"/>
        <v>0.0036801246407177587</v>
      </c>
      <c r="T45" s="239">
        <v>3665</v>
      </c>
      <c r="U45" s="233">
        <v>3680</v>
      </c>
      <c r="V45" s="234"/>
      <c r="W45" s="233">
        <v>0</v>
      </c>
      <c r="X45" s="234">
        <f t="shared" si="6"/>
        <v>7345</v>
      </c>
      <c r="Y45" s="232">
        <f t="shared" si="7"/>
        <v>-0.12334921715452685</v>
      </c>
    </row>
    <row r="46" spans="1:25" ht="19.5" customHeight="1">
      <c r="A46" s="238" t="s">
        <v>462</v>
      </c>
      <c r="B46" s="235">
        <v>1521</v>
      </c>
      <c r="C46" s="233">
        <v>1072</v>
      </c>
      <c r="D46" s="234">
        <v>0</v>
      </c>
      <c r="E46" s="233">
        <v>0</v>
      </c>
      <c r="F46" s="234">
        <f t="shared" si="0"/>
        <v>2593</v>
      </c>
      <c r="G46" s="236">
        <f t="shared" si="1"/>
        <v>0.0034861053225958244</v>
      </c>
      <c r="H46" s="235">
        <v>1151</v>
      </c>
      <c r="I46" s="233">
        <v>888</v>
      </c>
      <c r="J46" s="234"/>
      <c r="K46" s="233"/>
      <c r="L46" s="234">
        <f t="shared" si="2"/>
        <v>2039</v>
      </c>
      <c r="M46" s="237">
        <f t="shared" si="3"/>
        <v>0.2717018146150074</v>
      </c>
      <c r="N46" s="235">
        <v>3394</v>
      </c>
      <c r="O46" s="233">
        <v>2915</v>
      </c>
      <c r="P46" s="234"/>
      <c r="Q46" s="233"/>
      <c r="R46" s="234">
        <f t="shared" si="4"/>
        <v>6309</v>
      </c>
      <c r="S46" s="236">
        <f t="shared" si="5"/>
        <v>0.0036058248731617236</v>
      </c>
      <c r="T46" s="239">
        <v>2685</v>
      </c>
      <c r="U46" s="233">
        <v>2271</v>
      </c>
      <c r="V46" s="234"/>
      <c r="W46" s="233"/>
      <c r="X46" s="234">
        <f t="shared" si="6"/>
        <v>4956</v>
      </c>
      <c r="Y46" s="232">
        <f t="shared" si="7"/>
        <v>0.27300242130750596</v>
      </c>
    </row>
    <row r="47" spans="1:25" ht="19.5" customHeight="1">
      <c r="A47" s="238" t="s">
        <v>463</v>
      </c>
      <c r="B47" s="235">
        <v>1096</v>
      </c>
      <c r="C47" s="233">
        <v>1091</v>
      </c>
      <c r="D47" s="234">
        <v>0</v>
      </c>
      <c r="E47" s="233">
        <v>0</v>
      </c>
      <c r="F47" s="234">
        <f>SUM(B47:E47)</f>
        <v>2187</v>
      </c>
      <c r="G47" s="236">
        <f>F47/$F$9</f>
        <v>0.0029402670036702922</v>
      </c>
      <c r="H47" s="235">
        <v>1060</v>
      </c>
      <c r="I47" s="233">
        <v>857</v>
      </c>
      <c r="J47" s="234"/>
      <c r="K47" s="233"/>
      <c r="L47" s="234">
        <f>SUM(H47:K47)</f>
        <v>1917</v>
      </c>
      <c r="M47" s="237">
        <f>IF(ISERROR(F47/L47-1),"         /0",(F47/L47-1))</f>
        <v>0.14084507042253525</v>
      </c>
      <c r="N47" s="235">
        <v>2236</v>
      </c>
      <c r="O47" s="233">
        <v>2685</v>
      </c>
      <c r="P47" s="234"/>
      <c r="Q47" s="233"/>
      <c r="R47" s="234">
        <f>SUM(N47:Q47)</f>
        <v>4921</v>
      </c>
      <c r="S47" s="236">
        <f>R47/$R$9</f>
        <v>0.0028125319703326745</v>
      </c>
      <c r="T47" s="239">
        <v>1884</v>
      </c>
      <c r="U47" s="233">
        <v>2094</v>
      </c>
      <c r="V47" s="234"/>
      <c r="W47" s="233"/>
      <c r="X47" s="234">
        <f>SUM(T47:W47)</f>
        <v>3978</v>
      </c>
      <c r="Y47" s="232">
        <f>IF(ISERROR(R47/X47-1),"         /0",(R47/X47-1))</f>
        <v>0.23705379587732534</v>
      </c>
    </row>
    <row r="48" spans="1:25" ht="19.5" customHeight="1">
      <c r="A48" s="238" t="s">
        <v>288</v>
      </c>
      <c r="B48" s="235">
        <v>1045</v>
      </c>
      <c r="C48" s="233">
        <v>1015</v>
      </c>
      <c r="D48" s="234">
        <v>0</v>
      </c>
      <c r="E48" s="233">
        <v>0</v>
      </c>
      <c r="F48" s="234">
        <f t="shared" si="0"/>
        <v>2060</v>
      </c>
      <c r="G48" s="236">
        <f t="shared" si="1"/>
        <v>0.0027695244753364436</v>
      </c>
      <c r="H48" s="235">
        <v>905</v>
      </c>
      <c r="I48" s="233">
        <v>795</v>
      </c>
      <c r="J48" s="234"/>
      <c r="K48" s="233">
        <v>5</v>
      </c>
      <c r="L48" s="234">
        <f t="shared" si="2"/>
        <v>1705</v>
      </c>
      <c r="M48" s="237">
        <f t="shared" si="3"/>
        <v>0.2082111436950147</v>
      </c>
      <c r="N48" s="235">
        <v>2275</v>
      </c>
      <c r="O48" s="233">
        <v>2011</v>
      </c>
      <c r="P48" s="234"/>
      <c r="Q48" s="233"/>
      <c r="R48" s="234">
        <f t="shared" si="4"/>
        <v>4286</v>
      </c>
      <c r="S48" s="236">
        <f t="shared" si="5"/>
        <v>0.0024496061826551193</v>
      </c>
      <c r="T48" s="239">
        <v>1706</v>
      </c>
      <c r="U48" s="233">
        <v>1542</v>
      </c>
      <c r="V48" s="234"/>
      <c r="W48" s="233">
        <v>5</v>
      </c>
      <c r="X48" s="234">
        <f t="shared" si="6"/>
        <v>3253</v>
      </c>
      <c r="Y48" s="232">
        <f t="shared" si="7"/>
        <v>0.3175530279741776</v>
      </c>
    </row>
    <row r="49" spans="1:25" ht="19.5" customHeight="1">
      <c r="A49" s="238" t="s">
        <v>464</v>
      </c>
      <c r="B49" s="235">
        <v>1000</v>
      </c>
      <c r="C49" s="233">
        <v>812</v>
      </c>
      <c r="D49" s="234">
        <v>0</v>
      </c>
      <c r="E49" s="233">
        <v>0</v>
      </c>
      <c r="F49" s="234">
        <f t="shared" si="0"/>
        <v>1812</v>
      </c>
      <c r="G49" s="236">
        <f t="shared" si="1"/>
        <v>0.0024361059948105027</v>
      </c>
      <c r="H49" s="235">
        <v>1301</v>
      </c>
      <c r="I49" s="233">
        <v>994</v>
      </c>
      <c r="J49" s="234"/>
      <c r="K49" s="233"/>
      <c r="L49" s="234">
        <f t="shared" si="2"/>
        <v>2295</v>
      </c>
      <c r="M49" s="237">
        <f t="shared" si="3"/>
        <v>-0.2104575163398693</v>
      </c>
      <c r="N49" s="235">
        <v>2024</v>
      </c>
      <c r="O49" s="233">
        <v>1710</v>
      </c>
      <c r="P49" s="234"/>
      <c r="Q49" s="233"/>
      <c r="R49" s="234">
        <f t="shared" si="4"/>
        <v>3734</v>
      </c>
      <c r="S49" s="236">
        <f t="shared" si="5"/>
        <v>0.0021341179388787252</v>
      </c>
      <c r="T49" s="239">
        <v>2514</v>
      </c>
      <c r="U49" s="233">
        <v>2414</v>
      </c>
      <c r="V49" s="234"/>
      <c r="W49" s="233"/>
      <c r="X49" s="234">
        <f t="shared" si="6"/>
        <v>4928</v>
      </c>
      <c r="Y49" s="232">
        <f t="shared" si="7"/>
        <v>-0.24228896103896103</v>
      </c>
    </row>
    <row r="50" spans="1:25" ht="19.5" customHeight="1">
      <c r="A50" s="238" t="s">
        <v>287</v>
      </c>
      <c r="B50" s="235">
        <v>609</v>
      </c>
      <c r="C50" s="233">
        <v>630</v>
      </c>
      <c r="D50" s="234">
        <v>0</v>
      </c>
      <c r="E50" s="233">
        <v>0</v>
      </c>
      <c r="F50" s="234">
        <f t="shared" si="0"/>
        <v>1239</v>
      </c>
      <c r="G50" s="236">
        <f t="shared" si="1"/>
        <v>0.0016657479732727445</v>
      </c>
      <c r="H50" s="235">
        <v>861</v>
      </c>
      <c r="I50" s="233">
        <v>929</v>
      </c>
      <c r="J50" s="234"/>
      <c r="K50" s="233"/>
      <c r="L50" s="234">
        <f t="shared" si="2"/>
        <v>1790</v>
      </c>
      <c r="M50" s="237" t="s">
        <v>50</v>
      </c>
      <c r="N50" s="235">
        <v>1521</v>
      </c>
      <c r="O50" s="233">
        <v>1667</v>
      </c>
      <c r="P50" s="234"/>
      <c r="Q50" s="233"/>
      <c r="R50" s="217">
        <f t="shared" si="4"/>
        <v>3188</v>
      </c>
      <c r="S50" s="236">
        <f t="shared" si="5"/>
        <v>0.0018220589151433785</v>
      </c>
      <c r="T50" s="239">
        <v>2027</v>
      </c>
      <c r="U50" s="233">
        <v>2234</v>
      </c>
      <c r="V50" s="234"/>
      <c r="W50" s="233"/>
      <c r="X50" s="234">
        <f t="shared" si="6"/>
        <v>4261</v>
      </c>
      <c r="Y50" s="232" t="s">
        <v>50</v>
      </c>
    </row>
    <row r="51" spans="1:25" ht="19.5" customHeight="1" thickBot="1">
      <c r="A51" s="238" t="s">
        <v>254</v>
      </c>
      <c r="B51" s="235">
        <v>14485</v>
      </c>
      <c r="C51" s="233">
        <v>13642</v>
      </c>
      <c r="D51" s="234">
        <v>2</v>
      </c>
      <c r="E51" s="233">
        <v>1</v>
      </c>
      <c r="F51" s="234">
        <f aca="true" t="shared" si="16" ref="F51:F88">SUM(B51:E51)</f>
        <v>28130</v>
      </c>
      <c r="G51" s="236">
        <f aca="true" t="shared" si="17" ref="G51:G88">F51/$F$9</f>
        <v>0.037818797811269005</v>
      </c>
      <c r="H51" s="235">
        <v>16439</v>
      </c>
      <c r="I51" s="233">
        <v>16565</v>
      </c>
      <c r="J51" s="234">
        <v>24</v>
      </c>
      <c r="K51" s="233">
        <v>12</v>
      </c>
      <c r="L51" s="234">
        <f aca="true" t="shared" si="18" ref="L51:L88">SUM(H51:K51)</f>
        <v>33040</v>
      </c>
      <c r="M51" s="237">
        <f aca="true" t="shared" si="19" ref="M51:M88">IF(ISERROR(F51/L51-1),"         /0",(F51/L51-1))</f>
        <v>-0.14860774818401934</v>
      </c>
      <c r="N51" s="235">
        <v>30483</v>
      </c>
      <c r="O51" s="233">
        <v>29102</v>
      </c>
      <c r="P51" s="234">
        <v>17</v>
      </c>
      <c r="Q51" s="233">
        <v>19</v>
      </c>
      <c r="R51" s="234">
        <f aca="true" t="shared" si="20" ref="R51:R88">SUM(N51:Q51)</f>
        <v>59621</v>
      </c>
      <c r="S51" s="236">
        <f aca="true" t="shared" si="21" ref="S51:S88">R51/$R$9</f>
        <v>0.03407558801121812</v>
      </c>
      <c r="T51" s="239">
        <v>38014</v>
      </c>
      <c r="U51" s="233">
        <v>35601</v>
      </c>
      <c r="V51" s="234">
        <v>68</v>
      </c>
      <c r="W51" s="233">
        <v>15</v>
      </c>
      <c r="X51" s="234">
        <f aca="true" t="shared" si="22" ref="X51:X88">SUM(T51:W51)</f>
        <v>73698</v>
      </c>
      <c r="Y51" s="232">
        <f aca="true" t="shared" si="23" ref="Y51:Y88">IF(ISERROR(R51/X51-1),"         /0",(R51/X51-1))</f>
        <v>-0.19100925398246904</v>
      </c>
    </row>
    <row r="52" spans="1:25" s="224" customFormat="1" ht="19.5" customHeight="1">
      <c r="A52" s="231" t="s">
        <v>59</v>
      </c>
      <c r="B52" s="228">
        <f>SUM(B53:B64)</f>
        <v>46356</v>
      </c>
      <c r="C52" s="227">
        <f>SUM(C53:C64)</f>
        <v>38035</v>
      </c>
      <c r="D52" s="226">
        <f>SUM(D53:D64)</f>
        <v>29</v>
      </c>
      <c r="E52" s="227">
        <f>SUM(E53:E64)</f>
        <v>0</v>
      </c>
      <c r="F52" s="226">
        <f t="shared" si="16"/>
        <v>84420</v>
      </c>
      <c r="G52" s="229">
        <f t="shared" si="17"/>
        <v>0.11349672631451581</v>
      </c>
      <c r="H52" s="228">
        <f>SUM(H53:H64)</f>
        <v>41636</v>
      </c>
      <c r="I52" s="227">
        <f>SUM(I53:I64)</f>
        <v>36291</v>
      </c>
      <c r="J52" s="226">
        <f>SUM(J53:J64)</f>
        <v>25</v>
      </c>
      <c r="K52" s="227">
        <f>SUM(K53:K64)</f>
        <v>0</v>
      </c>
      <c r="L52" s="226">
        <f t="shared" si="18"/>
        <v>77952</v>
      </c>
      <c r="M52" s="230">
        <f t="shared" si="19"/>
        <v>0.08297413793103448</v>
      </c>
      <c r="N52" s="228">
        <f>SUM(N53:N64)</f>
        <v>106421</v>
      </c>
      <c r="O52" s="227">
        <f>SUM(O53:O64)</f>
        <v>89956</v>
      </c>
      <c r="P52" s="226">
        <f>SUM(P53:P64)</f>
        <v>35</v>
      </c>
      <c r="Q52" s="227">
        <f>SUM(Q53:Q64)</f>
        <v>0</v>
      </c>
      <c r="R52" s="226">
        <f t="shared" si="20"/>
        <v>196412</v>
      </c>
      <c r="S52" s="229">
        <f t="shared" si="21"/>
        <v>0.11225666111704556</v>
      </c>
      <c r="T52" s="228">
        <f>SUM(T53:T64)</f>
        <v>90601</v>
      </c>
      <c r="U52" s="227">
        <f>SUM(U53:U64)</f>
        <v>81294</v>
      </c>
      <c r="V52" s="226">
        <f>SUM(V53:V64)</f>
        <v>31</v>
      </c>
      <c r="W52" s="227">
        <f>SUM(W53:W64)</f>
        <v>0</v>
      </c>
      <c r="X52" s="226">
        <f t="shared" si="22"/>
        <v>171926</v>
      </c>
      <c r="Y52" s="225">
        <f t="shared" si="23"/>
        <v>0.14242173958563575</v>
      </c>
    </row>
    <row r="53" spans="1:25" ht="19.5" customHeight="1">
      <c r="A53" s="238" t="s">
        <v>290</v>
      </c>
      <c r="B53" s="235">
        <v>14646</v>
      </c>
      <c r="C53" s="233">
        <v>13444</v>
      </c>
      <c r="D53" s="234">
        <v>0</v>
      </c>
      <c r="E53" s="233">
        <v>0</v>
      </c>
      <c r="F53" s="234">
        <f t="shared" si="16"/>
        <v>28090</v>
      </c>
      <c r="G53" s="236">
        <f t="shared" si="17"/>
        <v>0.03776502063699063</v>
      </c>
      <c r="H53" s="235">
        <v>16423</v>
      </c>
      <c r="I53" s="233">
        <v>14235</v>
      </c>
      <c r="J53" s="234"/>
      <c r="K53" s="233"/>
      <c r="L53" s="234">
        <f t="shared" si="18"/>
        <v>30658</v>
      </c>
      <c r="M53" s="237">
        <f t="shared" si="19"/>
        <v>-0.0837628025311501</v>
      </c>
      <c r="N53" s="235">
        <v>31019</v>
      </c>
      <c r="O53" s="233">
        <v>31681</v>
      </c>
      <c r="P53" s="234"/>
      <c r="Q53" s="233"/>
      <c r="R53" s="234">
        <f t="shared" si="20"/>
        <v>62700</v>
      </c>
      <c r="S53" s="236">
        <f t="shared" si="21"/>
        <v>0.035835349428949136</v>
      </c>
      <c r="T53" s="235">
        <v>32589</v>
      </c>
      <c r="U53" s="233">
        <v>32456</v>
      </c>
      <c r="V53" s="234"/>
      <c r="W53" s="233"/>
      <c r="X53" s="217">
        <f t="shared" si="22"/>
        <v>65045</v>
      </c>
      <c r="Y53" s="232">
        <f t="shared" si="23"/>
        <v>-0.03605196402490585</v>
      </c>
    </row>
    <row r="54" spans="1:25" ht="19.5" customHeight="1">
      <c r="A54" s="238" t="s">
        <v>291</v>
      </c>
      <c r="B54" s="235">
        <v>6079</v>
      </c>
      <c r="C54" s="233">
        <v>5647</v>
      </c>
      <c r="D54" s="234">
        <v>0</v>
      </c>
      <c r="E54" s="233">
        <v>0</v>
      </c>
      <c r="F54" s="234">
        <f t="shared" si="16"/>
        <v>11726</v>
      </c>
      <c r="G54" s="236">
        <f t="shared" si="17"/>
        <v>0.01576477863970638</v>
      </c>
      <c r="H54" s="235">
        <v>6823</v>
      </c>
      <c r="I54" s="233">
        <v>6222</v>
      </c>
      <c r="J54" s="234"/>
      <c r="K54" s="233"/>
      <c r="L54" s="234">
        <f t="shared" si="18"/>
        <v>13045</v>
      </c>
      <c r="M54" s="237">
        <f t="shared" si="19"/>
        <v>-0.10111153698735142</v>
      </c>
      <c r="N54" s="235">
        <v>13314</v>
      </c>
      <c r="O54" s="233">
        <v>12822</v>
      </c>
      <c r="P54" s="234"/>
      <c r="Q54" s="233"/>
      <c r="R54" s="234">
        <f t="shared" si="20"/>
        <v>26136</v>
      </c>
      <c r="S54" s="236">
        <f t="shared" si="21"/>
        <v>0.01493768249880406</v>
      </c>
      <c r="T54" s="235">
        <v>14239</v>
      </c>
      <c r="U54" s="233">
        <v>13337</v>
      </c>
      <c r="V54" s="234"/>
      <c r="W54" s="233"/>
      <c r="X54" s="217">
        <f t="shared" si="22"/>
        <v>27576</v>
      </c>
      <c r="Y54" s="232">
        <f t="shared" si="23"/>
        <v>-0.052219321148825104</v>
      </c>
    </row>
    <row r="55" spans="1:25" ht="19.5" customHeight="1">
      <c r="A55" s="238" t="s">
        <v>292</v>
      </c>
      <c r="B55" s="235">
        <v>5719</v>
      </c>
      <c r="C55" s="233">
        <v>5195</v>
      </c>
      <c r="D55" s="234">
        <v>0</v>
      </c>
      <c r="E55" s="233">
        <v>0</v>
      </c>
      <c r="F55" s="234">
        <f t="shared" si="16"/>
        <v>10914</v>
      </c>
      <c r="G55" s="236">
        <f t="shared" si="17"/>
        <v>0.014673102001855313</v>
      </c>
      <c r="H55" s="235">
        <v>5659</v>
      </c>
      <c r="I55" s="233">
        <v>6031</v>
      </c>
      <c r="J55" s="234"/>
      <c r="K55" s="233"/>
      <c r="L55" s="234">
        <f t="shared" si="18"/>
        <v>11690</v>
      </c>
      <c r="M55" s="237">
        <f t="shared" si="19"/>
        <v>-0.06638152266894781</v>
      </c>
      <c r="N55" s="235">
        <v>13405</v>
      </c>
      <c r="O55" s="233">
        <v>12330</v>
      </c>
      <c r="P55" s="234"/>
      <c r="Q55" s="233"/>
      <c r="R55" s="234">
        <f t="shared" si="20"/>
        <v>25735</v>
      </c>
      <c r="S55" s="236">
        <f t="shared" si="21"/>
        <v>0.014708496292727368</v>
      </c>
      <c r="T55" s="235">
        <v>13341</v>
      </c>
      <c r="U55" s="233">
        <v>13344</v>
      </c>
      <c r="V55" s="234"/>
      <c r="W55" s="233"/>
      <c r="X55" s="217">
        <f t="shared" si="22"/>
        <v>26685</v>
      </c>
      <c r="Y55" s="232">
        <f t="shared" si="23"/>
        <v>-0.035600524639310516</v>
      </c>
    </row>
    <row r="56" spans="1:25" ht="19.5" customHeight="1">
      <c r="A56" s="238" t="s">
        <v>293</v>
      </c>
      <c r="B56" s="235">
        <v>4057</v>
      </c>
      <c r="C56" s="233">
        <v>2492</v>
      </c>
      <c r="D56" s="234">
        <v>0</v>
      </c>
      <c r="E56" s="233">
        <v>0</v>
      </c>
      <c r="F56" s="234">
        <f t="shared" si="16"/>
        <v>6549</v>
      </c>
      <c r="G56" s="236">
        <f t="shared" si="17"/>
        <v>0.008804667858727364</v>
      </c>
      <c r="H56" s="235">
        <v>3575</v>
      </c>
      <c r="I56" s="233">
        <v>3091</v>
      </c>
      <c r="J56" s="234"/>
      <c r="K56" s="233"/>
      <c r="L56" s="234">
        <f t="shared" si="18"/>
        <v>6666</v>
      </c>
      <c r="M56" s="237">
        <f t="shared" si="19"/>
        <v>-0.017551755175517547</v>
      </c>
      <c r="N56" s="235">
        <v>9634</v>
      </c>
      <c r="O56" s="233">
        <v>5528</v>
      </c>
      <c r="P56" s="234"/>
      <c r="Q56" s="233"/>
      <c r="R56" s="234">
        <f t="shared" si="20"/>
        <v>15162</v>
      </c>
      <c r="S56" s="236">
        <f t="shared" si="21"/>
        <v>0.0086656390437277</v>
      </c>
      <c r="T56" s="235">
        <v>8181</v>
      </c>
      <c r="U56" s="233">
        <v>6485</v>
      </c>
      <c r="V56" s="234"/>
      <c r="W56" s="233"/>
      <c r="X56" s="217">
        <f t="shared" si="22"/>
        <v>14666</v>
      </c>
      <c r="Y56" s="232">
        <f t="shared" si="23"/>
        <v>0.033819719078139965</v>
      </c>
    </row>
    <row r="57" spans="1:25" ht="19.5" customHeight="1">
      <c r="A57" s="238" t="s">
        <v>294</v>
      </c>
      <c r="B57" s="235">
        <v>3346</v>
      </c>
      <c r="C57" s="233">
        <v>3138</v>
      </c>
      <c r="D57" s="234">
        <v>0</v>
      </c>
      <c r="E57" s="233">
        <v>0</v>
      </c>
      <c r="F57" s="234">
        <f t="shared" si="16"/>
        <v>6484</v>
      </c>
      <c r="G57" s="236">
        <f t="shared" si="17"/>
        <v>0.008717279950525</v>
      </c>
      <c r="H57" s="235">
        <v>2070</v>
      </c>
      <c r="I57" s="233">
        <v>2143</v>
      </c>
      <c r="J57" s="234"/>
      <c r="K57" s="233"/>
      <c r="L57" s="234">
        <f t="shared" si="18"/>
        <v>4213</v>
      </c>
      <c r="M57" s="237">
        <f t="shared" si="19"/>
        <v>0.5390458105862805</v>
      </c>
      <c r="N57" s="235">
        <v>7016</v>
      </c>
      <c r="O57" s="233">
        <v>7606</v>
      </c>
      <c r="P57" s="234"/>
      <c r="Q57" s="233"/>
      <c r="R57" s="234">
        <f t="shared" si="20"/>
        <v>14622</v>
      </c>
      <c r="S57" s="236">
        <f t="shared" si="21"/>
        <v>0.008357009240033401</v>
      </c>
      <c r="T57" s="235">
        <v>4094</v>
      </c>
      <c r="U57" s="233">
        <v>4458</v>
      </c>
      <c r="V57" s="234"/>
      <c r="W57" s="233"/>
      <c r="X57" s="217">
        <f t="shared" si="22"/>
        <v>8552</v>
      </c>
      <c r="Y57" s="232">
        <f t="shared" si="23"/>
        <v>0.7097754911131899</v>
      </c>
    </row>
    <row r="58" spans="1:25" ht="19.5" customHeight="1">
      <c r="A58" s="238" t="s">
        <v>295</v>
      </c>
      <c r="B58" s="235">
        <v>2064</v>
      </c>
      <c r="C58" s="233">
        <v>1358</v>
      </c>
      <c r="D58" s="234">
        <v>0</v>
      </c>
      <c r="E58" s="233">
        <v>0</v>
      </c>
      <c r="F58" s="234">
        <f>SUM(B58:E58)</f>
        <v>3422</v>
      </c>
      <c r="G58" s="236">
        <f>F58/$F$9</f>
        <v>0.004600637259515199</v>
      </c>
      <c r="H58" s="235">
        <v>1761</v>
      </c>
      <c r="I58" s="233">
        <v>1300</v>
      </c>
      <c r="J58" s="234"/>
      <c r="K58" s="233"/>
      <c r="L58" s="234">
        <f>SUM(H58:K58)</f>
        <v>3061</v>
      </c>
      <c r="M58" s="237">
        <f>IF(ISERROR(F58/L58-1),"         /0",(F58/L58-1))</f>
        <v>0.11793531525645218</v>
      </c>
      <c r="N58" s="235">
        <v>4665</v>
      </c>
      <c r="O58" s="233">
        <v>3430</v>
      </c>
      <c r="P58" s="234"/>
      <c r="Q58" s="233"/>
      <c r="R58" s="234">
        <f>SUM(N58:Q58)</f>
        <v>8095</v>
      </c>
      <c r="S58" s="236">
        <f>R58/$R$9</f>
        <v>0.004626589372046941</v>
      </c>
      <c r="T58" s="235">
        <v>4074</v>
      </c>
      <c r="U58" s="233">
        <v>3698</v>
      </c>
      <c r="V58" s="234"/>
      <c r="W58" s="233">
        <v>0</v>
      </c>
      <c r="X58" s="217">
        <f>SUM(T58:W58)</f>
        <v>7772</v>
      </c>
      <c r="Y58" s="232">
        <f>IF(ISERROR(R58/X58-1),"         /0",(R58/X58-1))</f>
        <v>0.041559444158517866</v>
      </c>
    </row>
    <row r="59" spans="1:25" ht="19.5" customHeight="1">
      <c r="A59" s="238" t="s">
        <v>296</v>
      </c>
      <c r="B59" s="235">
        <v>1214</v>
      </c>
      <c r="C59" s="233">
        <v>683</v>
      </c>
      <c r="D59" s="234">
        <v>1</v>
      </c>
      <c r="E59" s="233">
        <v>0</v>
      </c>
      <c r="F59" s="234">
        <f>SUM(B59:E59)</f>
        <v>1898</v>
      </c>
      <c r="G59" s="236">
        <f>F59/$F$9</f>
        <v>0.0025517269195090143</v>
      </c>
      <c r="H59" s="235">
        <v>1144</v>
      </c>
      <c r="I59" s="233">
        <v>910</v>
      </c>
      <c r="J59" s="234">
        <v>22</v>
      </c>
      <c r="K59" s="233"/>
      <c r="L59" s="234">
        <f>SUM(H59:K59)</f>
        <v>2076</v>
      </c>
      <c r="M59" s="237">
        <f>IF(ISERROR(F59/L59-1),"         /0",(F59/L59-1))</f>
        <v>-0.08574181117533719</v>
      </c>
      <c r="N59" s="235">
        <v>3131</v>
      </c>
      <c r="O59" s="233">
        <v>1616</v>
      </c>
      <c r="P59" s="234">
        <v>4</v>
      </c>
      <c r="Q59" s="233"/>
      <c r="R59" s="234">
        <f>SUM(N59:Q59)</f>
        <v>4751</v>
      </c>
      <c r="S59" s="236">
        <f>R59/$R$9</f>
        <v>0.002715370735836321</v>
      </c>
      <c r="T59" s="235">
        <v>2948</v>
      </c>
      <c r="U59" s="233">
        <v>1971</v>
      </c>
      <c r="V59" s="234">
        <v>22</v>
      </c>
      <c r="W59" s="233"/>
      <c r="X59" s="217">
        <f>SUM(T59:W59)</f>
        <v>4941</v>
      </c>
      <c r="Y59" s="232">
        <f>IF(ISERROR(R59/X59-1),"         /0",(R59/X59-1))</f>
        <v>-0.03845375430074882</v>
      </c>
    </row>
    <row r="60" spans="1:25" ht="19.5" customHeight="1">
      <c r="A60" s="238" t="s">
        <v>297</v>
      </c>
      <c r="B60" s="235">
        <v>644</v>
      </c>
      <c r="C60" s="233">
        <v>393</v>
      </c>
      <c r="D60" s="234">
        <v>0</v>
      </c>
      <c r="E60" s="233">
        <v>0</v>
      </c>
      <c r="F60" s="234">
        <f>SUM(B60:E60)</f>
        <v>1037</v>
      </c>
      <c r="G60" s="236">
        <f>F60/$F$9</f>
        <v>0.0013941732431669378</v>
      </c>
      <c r="H60" s="235">
        <v>473</v>
      </c>
      <c r="I60" s="233">
        <v>296</v>
      </c>
      <c r="J60" s="234"/>
      <c r="K60" s="233"/>
      <c r="L60" s="234">
        <f>SUM(H60:K60)</f>
        <v>769</v>
      </c>
      <c r="M60" s="237">
        <f>IF(ISERROR(F60/L60-1),"         /0",(F60/L60-1))</f>
        <v>0.3485045513654097</v>
      </c>
      <c r="N60" s="235">
        <v>1625</v>
      </c>
      <c r="O60" s="233">
        <v>857</v>
      </c>
      <c r="P60" s="234"/>
      <c r="Q60" s="233"/>
      <c r="R60" s="234">
        <f>SUM(N60:Q60)</f>
        <v>2482</v>
      </c>
      <c r="S60" s="236">
        <f>R60/$R$9</f>
        <v>0.0014185540236467584</v>
      </c>
      <c r="T60" s="235">
        <v>1066</v>
      </c>
      <c r="U60" s="233">
        <v>543</v>
      </c>
      <c r="V60" s="234"/>
      <c r="W60" s="233"/>
      <c r="X60" s="217">
        <f>SUM(T60:W60)</f>
        <v>1609</v>
      </c>
      <c r="Y60" s="232">
        <f>IF(ISERROR(R60/X60-1),"         /0",(R60/X60-1))</f>
        <v>0.5425730267246738</v>
      </c>
    </row>
    <row r="61" spans="1:25" ht="19.5" customHeight="1">
      <c r="A61" s="238" t="s">
        <v>298</v>
      </c>
      <c r="B61" s="235">
        <v>465</v>
      </c>
      <c r="C61" s="233">
        <v>360</v>
      </c>
      <c r="D61" s="234">
        <v>0</v>
      </c>
      <c r="E61" s="233">
        <v>0</v>
      </c>
      <c r="F61" s="234">
        <f>SUM(B61:E61)</f>
        <v>825</v>
      </c>
      <c r="G61" s="236">
        <f>F61/$F$9</f>
        <v>0.001109154219491537</v>
      </c>
      <c r="H61" s="235">
        <v>337</v>
      </c>
      <c r="I61" s="233">
        <v>360</v>
      </c>
      <c r="J61" s="234"/>
      <c r="K61" s="233"/>
      <c r="L61" s="234">
        <f>SUM(H61:K61)</f>
        <v>697</v>
      </c>
      <c r="M61" s="237">
        <f>IF(ISERROR(F61/L61-1),"         /0",(F61/L61-1))</f>
        <v>0.18364418938307026</v>
      </c>
      <c r="N61" s="235">
        <v>989</v>
      </c>
      <c r="O61" s="233">
        <v>738</v>
      </c>
      <c r="P61" s="234"/>
      <c r="Q61" s="233"/>
      <c r="R61" s="234">
        <f>SUM(N61:Q61)</f>
        <v>1727</v>
      </c>
      <c r="S61" s="236">
        <f>R61/$R$9</f>
        <v>0.000987043835148248</v>
      </c>
      <c r="T61" s="235">
        <v>873</v>
      </c>
      <c r="U61" s="233">
        <v>857</v>
      </c>
      <c r="V61" s="234">
        <v>3</v>
      </c>
      <c r="W61" s="233">
        <v>0</v>
      </c>
      <c r="X61" s="217">
        <f>SUM(T61:W61)</f>
        <v>1733</v>
      </c>
      <c r="Y61" s="232">
        <f>IF(ISERROR(R61/X61-1),"         /0",(R61/X61-1))</f>
        <v>-0.0034622042700519495</v>
      </c>
    </row>
    <row r="62" spans="1:25" ht="19.5" customHeight="1">
      <c r="A62" s="238" t="s">
        <v>465</v>
      </c>
      <c r="B62" s="235">
        <v>406</v>
      </c>
      <c r="C62" s="233">
        <v>407</v>
      </c>
      <c r="D62" s="234">
        <v>0</v>
      </c>
      <c r="E62" s="233">
        <v>0</v>
      </c>
      <c r="F62" s="234">
        <f t="shared" si="16"/>
        <v>813</v>
      </c>
      <c r="G62" s="236">
        <f t="shared" si="17"/>
        <v>0.0010930210672080237</v>
      </c>
      <c r="H62" s="235">
        <v>1</v>
      </c>
      <c r="I62" s="233"/>
      <c r="J62" s="234"/>
      <c r="K62" s="233"/>
      <c r="L62" s="234">
        <f t="shared" si="18"/>
        <v>1</v>
      </c>
      <c r="M62" s="237">
        <f t="shared" si="19"/>
        <v>812</v>
      </c>
      <c r="N62" s="235">
        <v>908</v>
      </c>
      <c r="O62" s="233">
        <v>1012</v>
      </c>
      <c r="P62" s="234"/>
      <c r="Q62" s="233"/>
      <c r="R62" s="234">
        <f t="shared" si="20"/>
        <v>1920</v>
      </c>
      <c r="S62" s="236">
        <f t="shared" si="21"/>
        <v>0.0010973504131352844</v>
      </c>
      <c r="T62" s="235">
        <v>3</v>
      </c>
      <c r="U62" s="233"/>
      <c r="V62" s="234"/>
      <c r="W62" s="233"/>
      <c r="X62" s="217">
        <f t="shared" si="22"/>
        <v>3</v>
      </c>
      <c r="Y62" s="232">
        <f t="shared" si="23"/>
        <v>639</v>
      </c>
    </row>
    <row r="63" spans="1:25" ht="19.5" customHeight="1">
      <c r="A63" s="238" t="s">
        <v>299</v>
      </c>
      <c r="B63" s="235">
        <v>337</v>
      </c>
      <c r="C63" s="233">
        <v>332</v>
      </c>
      <c r="D63" s="234">
        <v>17</v>
      </c>
      <c r="E63" s="233">
        <v>0</v>
      </c>
      <c r="F63" s="234">
        <f t="shared" si="16"/>
        <v>686</v>
      </c>
      <c r="G63" s="236">
        <f t="shared" si="17"/>
        <v>0.0009222785388741749</v>
      </c>
      <c r="H63" s="235">
        <v>229</v>
      </c>
      <c r="I63" s="233">
        <v>403</v>
      </c>
      <c r="J63" s="234">
        <v>1</v>
      </c>
      <c r="K63" s="233"/>
      <c r="L63" s="234">
        <f t="shared" si="18"/>
        <v>633</v>
      </c>
      <c r="M63" s="237">
        <f t="shared" si="19"/>
        <v>0.08372827804107419</v>
      </c>
      <c r="N63" s="235">
        <v>763</v>
      </c>
      <c r="O63" s="233">
        <v>850</v>
      </c>
      <c r="P63" s="234">
        <v>17</v>
      </c>
      <c r="Q63" s="233">
        <v>0</v>
      </c>
      <c r="R63" s="234">
        <f t="shared" si="20"/>
        <v>1630</v>
      </c>
      <c r="S63" s="236">
        <f t="shared" si="21"/>
        <v>0.0009316047778179759</v>
      </c>
      <c r="T63" s="235">
        <v>598</v>
      </c>
      <c r="U63" s="233">
        <v>849</v>
      </c>
      <c r="V63" s="234">
        <v>1</v>
      </c>
      <c r="W63" s="233"/>
      <c r="X63" s="217">
        <f t="shared" si="22"/>
        <v>1448</v>
      </c>
      <c r="Y63" s="232">
        <f t="shared" si="23"/>
        <v>0.12569060773480656</v>
      </c>
    </row>
    <row r="64" spans="1:25" ht="19.5" customHeight="1" thickBot="1">
      <c r="A64" s="238" t="s">
        <v>254</v>
      </c>
      <c r="B64" s="235">
        <v>7379</v>
      </c>
      <c r="C64" s="233">
        <v>4586</v>
      </c>
      <c r="D64" s="234">
        <v>11</v>
      </c>
      <c r="E64" s="233">
        <v>0</v>
      </c>
      <c r="F64" s="234">
        <f t="shared" si="16"/>
        <v>11976</v>
      </c>
      <c r="G64" s="236">
        <f t="shared" si="17"/>
        <v>0.016100885978946235</v>
      </c>
      <c r="H64" s="235">
        <v>3141</v>
      </c>
      <c r="I64" s="233">
        <v>1300</v>
      </c>
      <c r="J64" s="234">
        <v>2</v>
      </c>
      <c r="K64" s="233">
        <v>0</v>
      </c>
      <c r="L64" s="234">
        <f t="shared" si="18"/>
        <v>4443</v>
      </c>
      <c r="M64" s="237">
        <f t="shared" si="19"/>
        <v>1.6954760297096558</v>
      </c>
      <c r="N64" s="235">
        <v>19952</v>
      </c>
      <c r="O64" s="233">
        <v>11486</v>
      </c>
      <c r="P64" s="234">
        <v>14</v>
      </c>
      <c r="Q64" s="233">
        <v>0</v>
      </c>
      <c r="R64" s="234">
        <f t="shared" si="20"/>
        <v>31452</v>
      </c>
      <c r="S64" s="236">
        <f t="shared" si="21"/>
        <v>0.01797597145517238</v>
      </c>
      <c r="T64" s="235">
        <v>8595</v>
      </c>
      <c r="U64" s="233">
        <v>3296</v>
      </c>
      <c r="V64" s="234">
        <v>5</v>
      </c>
      <c r="W64" s="233">
        <v>0</v>
      </c>
      <c r="X64" s="217">
        <f t="shared" si="22"/>
        <v>11896</v>
      </c>
      <c r="Y64" s="232">
        <f t="shared" si="23"/>
        <v>1.6439139206455953</v>
      </c>
    </row>
    <row r="65" spans="1:25" s="224" customFormat="1" ht="19.5" customHeight="1">
      <c r="A65" s="231" t="s">
        <v>58</v>
      </c>
      <c r="B65" s="228">
        <f>SUM(B66:B82)</f>
        <v>103448</v>
      </c>
      <c r="C65" s="227">
        <f>SUM(C66:C82)</f>
        <v>97508</v>
      </c>
      <c r="D65" s="226">
        <f>SUM(D66:D82)</f>
        <v>3591</v>
      </c>
      <c r="E65" s="227">
        <f>SUM(E66:E82)</f>
        <v>3814</v>
      </c>
      <c r="F65" s="226">
        <f t="shared" si="16"/>
        <v>208361</v>
      </c>
      <c r="G65" s="229">
        <f t="shared" si="17"/>
        <v>0.2801266452454256</v>
      </c>
      <c r="H65" s="228">
        <f>SUM(H66:H82)</f>
        <v>82749</v>
      </c>
      <c r="I65" s="227">
        <f>SUM(I66:I82)</f>
        <v>78788</v>
      </c>
      <c r="J65" s="226">
        <f>SUM(J66:J82)</f>
        <v>3226</v>
      </c>
      <c r="K65" s="227">
        <f>SUM(K66:K82)</f>
        <v>3253</v>
      </c>
      <c r="L65" s="226">
        <f t="shared" si="18"/>
        <v>168016</v>
      </c>
      <c r="M65" s="230">
        <f t="shared" si="19"/>
        <v>0.24012594038662982</v>
      </c>
      <c r="N65" s="228">
        <f>SUM(N66:N82)</f>
        <v>251534</v>
      </c>
      <c r="O65" s="227">
        <f>SUM(O66:O82)</f>
        <v>240276</v>
      </c>
      <c r="P65" s="226">
        <f>SUM(P66:P82)</f>
        <v>8997</v>
      </c>
      <c r="Q65" s="227">
        <f>SUM(Q66:Q82)</f>
        <v>9785</v>
      </c>
      <c r="R65" s="226">
        <f t="shared" si="20"/>
        <v>510592</v>
      </c>
      <c r="S65" s="229">
        <f t="shared" si="21"/>
        <v>0.29182205319977667</v>
      </c>
      <c r="T65" s="228">
        <f>SUM(T66:T82)</f>
        <v>203015</v>
      </c>
      <c r="U65" s="227">
        <f>SUM(U66:U82)</f>
        <v>190929</v>
      </c>
      <c r="V65" s="226">
        <f>SUM(V66:V82)</f>
        <v>7501</v>
      </c>
      <c r="W65" s="227">
        <f>SUM(W66:W82)</f>
        <v>7649</v>
      </c>
      <c r="X65" s="226">
        <f t="shared" si="22"/>
        <v>409094</v>
      </c>
      <c r="Y65" s="225">
        <f t="shared" si="23"/>
        <v>0.24810434765603984</v>
      </c>
    </row>
    <row r="66" spans="1:25" s="208" customFormat="1" ht="19.5" customHeight="1">
      <c r="A66" s="223" t="s">
        <v>300</v>
      </c>
      <c r="B66" s="221">
        <v>22486</v>
      </c>
      <c r="C66" s="218">
        <v>20843</v>
      </c>
      <c r="D66" s="217">
        <v>1600</v>
      </c>
      <c r="E66" s="218">
        <v>1613</v>
      </c>
      <c r="F66" s="217">
        <f t="shared" si="16"/>
        <v>46542</v>
      </c>
      <c r="G66" s="220">
        <f t="shared" si="17"/>
        <v>0.0625724311316062</v>
      </c>
      <c r="H66" s="221">
        <v>19492</v>
      </c>
      <c r="I66" s="218">
        <v>18116</v>
      </c>
      <c r="J66" s="217">
        <v>1520</v>
      </c>
      <c r="K66" s="218">
        <v>1527</v>
      </c>
      <c r="L66" s="217">
        <f t="shared" si="18"/>
        <v>40655</v>
      </c>
      <c r="M66" s="222">
        <f t="shared" si="19"/>
        <v>0.14480383716640022</v>
      </c>
      <c r="N66" s="221">
        <v>57293</v>
      </c>
      <c r="O66" s="218">
        <v>55928</v>
      </c>
      <c r="P66" s="217">
        <v>3654</v>
      </c>
      <c r="Q66" s="218">
        <v>3657</v>
      </c>
      <c r="R66" s="217">
        <f t="shared" si="20"/>
        <v>120532</v>
      </c>
      <c r="S66" s="220">
        <f t="shared" si="21"/>
        <v>0.06888845833126152</v>
      </c>
      <c r="T66" s="219">
        <v>46482</v>
      </c>
      <c r="U66" s="218">
        <v>44795</v>
      </c>
      <c r="V66" s="217">
        <v>2849</v>
      </c>
      <c r="W66" s="218">
        <v>2306</v>
      </c>
      <c r="X66" s="217">
        <f t="shared" si="22"/>
        <v>96432</v>
      </c>
      <c r="Y66" s="216">
        <f t="shared" si="23"/>
        <v>0.24991703998672632</v>
      </c>
    </row>
    <row r="67" spans="1:25" s="208" customFormat="1" ht="19.5" customHeight="1">
      <c r="A67" s="223" t="s">
        <v>301</v>
      </c>
      <c r="B67" s="221">
        <v>13828</v>
      </c>
      <c r="C67" s="218">
        <v>14466</v>
      </c>
      <c r="D67" s="217">
        <v>0</v>
      </c>
      <c r="E67" s="218">
        <v>0</v>
      </c>
      <c r="F67" s="217">
        <f t="shared" si="16"/>
        <v>28294</v>
      </c>
      <c r="G67" s="220">
        <f t="shared" si="17"/>
        <v>0.038039284225810356</v>
      </c>
      <c r="H67" s="221">
        <v>12876</v>
      </c>
      <c r="I67" s="218">
        <v>13478</v>
      </c>
      <c r="J67" s="217"/>
      <c r="K67" s="218"/>
      <c r="L67" s="217">
        <f t="shared" si="18"/>
        <v>26354</v>
      </c>
      <c r="M67" s="222">
        <f t="shared" si="19"/>
        <v>0.07361311375882229</v>
      </c>
      <c r="N67" s="221">
        <v>29595</v>
      </c>
      <c r="O67" s="218">
        <v>33609</v>
      </c>
      <c r="P67" s="217">
        <v>54</v>
      </c>
      <c r="Q67" s="218">
        <v>21</v>
      </c>
      <c r="R67" s="217">
        <f t="shared" si="20"/>
        <v>63279</v>
      </c>
      <c r="S67" s="220">
        <f t="shared" si="21"/>
        <v>0.03616626916291024</v>
      </c>
      <c r="T67" s="219">
        <v>28341</v>
      </c>
      <c r="U67" s="218">
        <v>31628</v>
      </c>
      <c r="V67" s="217"/>
      <c r="W67" s="218"/>
      <c r="X67" s="217">
        <f t="shared" si="22"/>
        <v>59969</v>
      </c>
      <c r="Y67" s="216">
        <f t="shared" si="23"/>
        <v>0.05519518417849212</v>
      </c>
    </row>
    <row r="68" spans="1:25" s="208" customFormat="1" ht="19.5" customHeight="1">
      <c r="A68" s="223" t="s">
        <v>302</v>
      </c>
      <c r="B68" s="221">
        <v>11106</v>
      </c>
      <c r="C68" s="218">
        <v>10087</v>
      </c>
      <c r="D68" s="217">
        <v>594</v>
      </c>
      <c r="E68" s="218">
        <v>575</v>
      </c>
      <c r="F68" s="217">
        <f t="shared" si="16"/>
        <v>22362</v>
      </c>
      <c r="G68" s="220">
        <f t="shared" si="17"/>
        <v>0.030064129280326965</v>
      </c>
      <c r="H68" s="221">
        <v>9510</v>
      </c>
      <c r="I68" s="218">
        <v>9113</v>
      </c>
      <c r="J68" s="217">
        <v>429</v>
      </c>
      <c r="K68" s="218">
        <v>530</v>
      </c>
      <c r="L68" s="217">
        <f t="shared" si="18"/>
        <v>19582</v>
      </c>
      <c r="M68" s="222">
        <f t="shared" si="19"/>
        <v>0.1419671126544786</v>
      </c>
      <c r="N68" s="221">
        <v>28099</v>
      </c>
      <c r="O68" s="218">
        <v>24579</v>
      </c>
      <c r="P68" s="217">
        <v>1433</v>
      </c>
      <c r="Q68" s="218">
        <v>1534</v>
      </c>
      <c r="R68" s="217">
        <f t="shared" si="20"/>
        <v>55645</v>
      </c>
      <c r="S68" s="220">
        <f t="shared" si="21"/>
        <v>0.03180315819735047</v>
      </c>
      <c r="T68" s="219">
        <v>25708</v>
      </c>
      <c r="U68" s="218">
        <v>23698</v>
      </c>
      <c r="V68" s="217">
        <v>716</v>
      </c>
      <c r="W68" s="218">
        <v>1235</v>
      </c>
      <c r="X68" s="217">
        <f t="shared" si="22"/>
        <v>51357</v>
      </c>
      <c r="Y68" s="216">
        <f t="shared" si="23"/>
        <v>0.08349397355764543</v>
      </c>
    </row>
    <row r="69" spans="1:25" s="208" customFormat="1" ht="19.5" customHeight="1">
      <c r="A69" s="223" t="s">
        <v>303</v>
      </c>
      <c r="B69" s="221">
        <v>7392</v>
      </c>
      <c r="C69" s="218">
        <v>5971</v>
      </c>
      <c r="D69" s="217">
        <v>862</v>
      </c>
      <c r="E69" s="218">
        <v>784</v>
      </c>
      <c r="F69" s="217">
        <f t="shared" si="16"/>
        <v>15009</v>
      </c>
      <c r="G69" s="220">
        <f t="shared" si="17"/>
        <v>0.020178540218604213</v>
      </c>
      <c r="H69" s="221">
        <v>6921</v>
      </c>
      <c r="I69" s="218">
        <v>5760</v>
      </c>
      <c r="J69" s="217">
        <v>691</v>
      </c>
      <c r="K69" s="218">
        <v>729</v>
      </c>
      <c r="L69" s="217">
        <f t="shared" si="18"/>
        <v>14101</v>
      </c>
      <c r="M69" s="222">
        <f t="shared" si="19"/>
        <v>0.06439259626976801</v>
      </c>
      <c r="N69" s="221">
        <v>19350</v>
      </c>
      <c r="O69" s="218">
        <v>15366</v>
      </c>
      <c r="P69" s="217">
        <v>1597</v>
      </c>
      <c r="Q69" s="218">
        <v>1585</v>
      </c>
      <c r="R69" s="217">
        <f t="shared" si="20"/>
        <v>37898</v>
      </c>
      <c r="S69" s="220">
        <f t="shared" si="21"/>
        <v>0.021660096852604692</v>
      </c>
      <c r="T69" s="219">
        <v>18907</v>
      </c>
      <c r="U69" s="218">
        <v>15404</v>
      </c>
      <c r="V69" s="217">
        <v>1408</v>
      </c>
      <c r="W69" s="218">
        <v>1428</v>
      </c>
      <c r="X69" s="217">
        <f t="shared" si="22"/>
        <v>37147</v>
      </c>
      <c r="Y69" s="216">
        <f t="shared" si="23"/>
        <v>0.020216975798853287</v>
      </c>
    </row>
    <row r="70" spans="1:25" s="208" customFormat="1" ht="19.5" customHeight="1">
      <c r="A70" s="223" t="s">
        <v>466</v>
      </c>
      <c r="B70" s="221">
        <v>7528</v>
      </c>
      <c r="C70" s="218">
        <v>5535</v>
      </c>
      <c r="D70" s="217">
        <v>524</v>
      </c>
      <c r="E70" s="218">
        <v>692</v>
      </c>
      <c r="F70" s="217">
        <f>SUM(B70:E70)</f>
        <v>14279</v>
      </c>
      <c r="G70" s="220">
        <f>F70/$F$9</f>
        <v>0.019197106788023822</v>
      </c>
      <c r="H70" s="221">
        <v>3166</v>
      </c>
      <c r="I70" s="218">
        <v>3081</v>
      </c>
      <c r="J70" s="217"/>
      <c r="K70" s="218"/>
      <c r="L70" s="217">
        <f>SUM(H70:K70)</f>
        <v>6247</v>
      </c>
      <c r="M70" s="222">
        <f>IF(ISERROR(F70/L70-1),"         /0",(F70/L70-1))</f>
        <v>1.2857371538338405</v>
      </c>
      <c r="N70" s="221">
        <v>18622</v>
      </c>
      <c r="O70" s="218">
        <v>16304</v>
      </c>
      <c r="P70" s="217">
        <v>1517</v>
      </c>
      <c r="Q70" s="218">
        <v>1950</v>
      </c>
      <c r="R70" s="217">
        <f>SUM(N70:Q70)</f>
        <v>38393</v>
      </c>
      <c r="S70" s="220">
        <f>R70/$R$9</f>
        <v>0.021943007505991135</v>
      </c>
      <c r="T70" s="219">
        <v>8245</v>
      </c>
      <c r="U70" s="218">
        <v>7313</v>
      </c>
      <c r="V70" s="217">
        <v>332</v>
      </c>
      <c r="W70" s="218">
        <v>467</v>
      </c>
      <c r="X70" s="217">
        <f>SUM(T70:W70)</f>
        <v>16357</v>
      </c>
      <c r="Y70" s="216">
        <f>IF(ISERROR(R70/X70-1),"         /0",(R70/X70-1))</f>
        <v>1.3471908051598702</v>
      </c>
    </row>
    <row r="71" spans="1:25" s="208" customFormat="1" ht="19.5" customHeight="1">
      <c r="A71" s="223" t="s">
        <v>304</v>
      </c>
      <c r="B71" s="221">
        <v>4167</v>
      </c>
      <c r="C71" s="218">
        <v>4470</v>
      </c>
      <c r="D71" s="217">
        <v>0</v>
      </c>
      <c r="E71" s="218">
        <v>0</v>
      </c>
      <c r="F71" s="217">
        <f t="shared" si="16"/>
        <v>8637</v>
      </c>
      <c r="G71" s="220">
        <f t="shared" si="17"/>
        <v>0.01161183635605867</v>
      </c>
      <c r="H71" s="221">
        <v>4386</v>
      </c>
      <c r="I71" s="218">
        <v>4969</v>
      </c>
      <c r="J71" s="217"/>
      <c r="K71" s="218"/>
      <c r="L71" s="217">
        <f t="shared" si="18"/>
        <v>9355</v>
      </c>
      <c r="M71" s="222">
        <f t="shared" si="19"/>
        <v>-0.07675040085515772</v>
      </c>
      <c r="N71" s="221">
        <v>9289</v>
      </c>
      <c r="O71" s="218">
        <v>9443</v>
      </c>
      <c r="P71" s="217"/>
      <c r="Q71" s="218"/>
      <c r="R71" s="217">
        <f t="shared" si="20"/>
        <v>18732</v>
      </c>
      <c r="S71" s="220">
        <f t="shared" si="21"/>
        <v>0.010706024968151118</v>
      </c>
      <c r="T71" s="219">
        <v>10109</v>
      </c>
      <c r="U71" s="218">
        <v>9961</v>
      </c>
      <c r="V71" s="217"/>
      <c r="W71" s="218"/>
      <c r="X71" s="217">
        <f t="shared" si="22"/>
        <v>20070</v>
      </c>
      <c r="Y71" s="216">
        <f t="shared" si="23"/>
        <v>-0.06666666666666665</v>
      </c>
    </row>
    <row r="72" spans="1:25" s="208" customFormat="1" ht="19.5" customHeight="1">
      <c r="A72" s="223" t="s">
        <v>307</v>
      </c>
      <c r="B72" s="221">
        <v>4291</v>
      </c>
      <c r="C72" s="218">
        <v>3597</v>
      </c>
      <c r="D72" s="217">
        <v>0</v>
      </c>
      <c r="E72" s="218">
        <v>0</v>
      </c>
      <c r="F72" s="217">
        <f aca="true" t="shared" si="24" ref="F72:F77">SUM(B72:E72)</f>
        <v>7888</v>
      </c>
      <c r="G72" s="220">
        <f aca="true" t="shared" si="25" ref="G72:G77">F72/$F$9</f>
        <v>0.01060485876769605</v>
      </c>
      <c r="H72" s="221">
        <v>2130</v>
      </c>
      <c r="I72" s="218">
        <v>1899</v>
      </c>
      <c r="J72" s="217"/>
      <c r="K72" s="218"/>
      <c r="L72" s="217">
        <f aca="true" t="shared" si="26" ref="L72:L77">SUM(H72:K72)</f>
        <v>4029</v>
      </c>
      <c r="M72" s="222">
        <f aca="true" t="shared" si="27" ref="M72:M77">IF(ISERROR(F72/L72-1),"         /0",(F72/L72-1))</f>
        <v>0.9578059071729959</v>
      </c>
      <c r="N72" s="221">
        <v>8393</v>
      </c>
      <c r="O72" s="218">
        <v>6949</v>
      </c>
      <c r="P72" s="217"/>
      <c r="Q72" s="218"/>
      <c r="R72" s="217">
        <f aca="true" t="shared" si="28" ref="R72:R77">SUM(N72:Q72)</f>
        <v>15342</v>
      </c>
      <c r="S72" s="220">
        <f aca="true" t="shared" si="29" ref="S72:S77">R72/$R$9</f>
        <v>0.008768515644959132</v>
      </c>
      <c r="T72" s="219">
        <v>4618</v>
      </c>
      <c r="U72" s="218">
        <v>3725</v>
      </c>
      <c r="V72" s="217"/>
      <c r="W72" s="218"/>
      <c r="X72" s="217">
        <f aca="true" t="shared" si="30" ref="X72:X77">SUM(T72:W72)</f>
        <v>8343</v>
      </c>
      <c r="Y72" s="216">
        <f aca="true" t="shared" si="31" ref="Y72:Y77">IF(ISERROR(R72/X72-1),"         /0",(R72/X72-1))</f>
        <v>0.8389068680330816</v>
      </c>
    </row>
    <row r="73" spans="1:25" s="208" customFormat="1" ht="19.5" customHeight="1">
      <c r="A73" s="223" t="s">
        <v>305</v>
      </c>
      <c r="B73" s="221">
        <v>4046</v>
      </c>
      <c r="C73" s="218">
        <v>3631</v>
      </c>
      <c r="D73" s="217">
        <v>0</v>
      </c>
      <c r="E73" s="218">
        <v>0</v>
      </c>
      <c r="F73" s="217">
        <f t="shared" si="24"/>
        <v>7677</v>
      </c>
      <c r="G73" s="220">
        <f t="shared" si="25"/>
        <v>0.01032118417337761</v>
      </c>
      <c r="H73" s="221">
        <v>3875</v>
      </c>
      <c r="I73" s="218">
        <v>3629</v>
      </c>
      <c r="J73" s="217"/>
      <c r="K73" s="218"/>
      <c r="L73" s="217">
        <f t="shared" si="26"/>
        <v>7504</v>
      </c>
      <c r="M73" s="222">
        <f t="shared" si="27"/>
        <v>0.023054371002132257</v>
      </c>
      <c r="N73" s="221">
        <v>8979</v>
      </c>
      <c r="O73" s="218">
        <v>7497</v>
      </c>
      <c r="P73" s="217"/>
      <c r="Q73" s="218"/>
      <c r="R73" s="217">
        <f t="shared" si="28"/>
        <v>16476</v>
      </c>
      <c r="S73" s="220">
        <f t="shared" si="29"/>
        <v>0.00941663823271716</v>
      </c>
      <c r="T73" s="219">
        <v>9064</v>
      </c>
      <c r="U73" s="218">
        <v>8167</v>
      </c>
      <c r="V73" s="217"/>
      <c r="W73" s="218">
        <v>0</v>
      </c>
      <c r="X73" s="217">
        <f t="shared" si="30"/>
        <v>17231</v>
      </c>
      <c r="Y73" s="216">
        <f t="shared" si="31"/>
        <v>-0.043816377459230504</v>
      </c>
    </row>
    <row r="74" spans="1:25" s="208" customFormat="1" ht="19.5" customHeight="1">
      <c r="A74" s="223" t="s">
        <v>306</v>
      </c>
      <c r="B74" s="221">
        <v>3531</v>
      </c>
      <c r="C74" s="218">
        <v>3482</v>
      </c>
      <c r="D74" s="217">
        <v>0</v>
      </c>
      <c r="E74" s="218">
        <v>0</v>
      </c>
      <c r="F74" s="217">
        <f t="shared" si="24"/>
        <v>7013</v>
      </c>
      <c r="G74" s="220">
        <f t="shared" si="25"/>
        <v>0.009428483080356542</v>
      </c>
      <c r="H74" s="221">
        <v>3373</v>
      </c>
      <c r="I74" s="218">
        <v>3869</v>
      </c>
      <c r="J74" s="217"/>
      <c r="K74" s="218"/>
      <c r="L74" s="217">
        <f t="shared" si="26"/>
        <v>7242</v>
      </c>
      <c r="M74" s="222">
        <f t="shared" si="27"/>
        <v>-0.03162109914388289</v>
      </c>
      <c r="N74" s="221">
        <v>8518</v>
      </c>
      <c r="O74" s="218">
        <v>8233</v>
      </c>
      <c r="P74" s="217"/>
      <c r="Q74" s="218">
        <v>0</v>
      </c>
      <c r="R74" s="217">
        <f t="shared" si="28"/>
        <v>16751</v>
      </c>
      <c r="S74" s="220">
        <f t="shared" si="29"/>
        <v>0.00957381081793185</v>
      </c>
      <c r="T74" s="219">
        <v>8929</v>
      </c>
      <c r="U74" s="218">
        <v>9005</v>
      </c>
      <c r="V74" s="217"/>
      <c r="W74" s="218"/>
      <c r="X74" s="217">
        <f t="shared" si="30"/>
        <v>17934</v>
      </c>
      <c r="Y74" s="216">
        <f t="shared" si="31"/>
        <v>-0.06596409055425445</v>
      </c>
    </row>
    <row r="75" spans="1:25" s="208" customFormat="1" ht="19.5" customHeight="1">
      <c r="A75" s="223" t="s">
        <v>467</v>
      </c>
      <c r="B75" s="221">
        <v>2759</v>
      </c>
      <c r="C75" s="218">
        <v>2171</v>
      </c>
      <c r="D75" s="217">
        <v>0</v>
      </c>
      <c r="E75" s="218">
        <v>0</v>
      </c>
      <c r="F75" s="217">
        <f t="shared" si="24"/>
        <v>4930</v>
      </c>
      <c r="G75" s="220">
        <f t="shared" si="25"/>
        <v>0.006628036729810032</v>
      </c>
      <c r="H75" s="221">
        <v>2635</v>
      </c>
      <c r="I75" s="218">
        <v>2023</v>
      </c>
      <c r="J75" s="217"/>
      <c r="K75" s="218"/>
      <c r="L75" s="217">
        <f t="shared" si="26"/>
        <v>4658</v>
      </c>
      <c r="M75" s="222">
        <f t="shared" si="27"/>
        <v>0.058394160583941535</v>
      </c>
      <c r="N75" s="221">
        <v>7270</v>
      </c>
      <c r="O75" s="218">
        <v>5887</v>
      </c>
      <c r="P75" s="217"/>
      <c r="Q75" s="218"/>
      <c r="R75" s="217">
        <f t="shared" si="28"/>
        <v>13157</v>
      </c>
      <c r="S75" s="220">
        <f t="shared" si="29"/>
        <v>0.007519708013344238</v>
      </c>
      <c r="T75" s="219">
        <v>7164</v>
      </c>
      <c r="U75" s="218">
        <v>5459</v>
      </c>
      <c r="V75" s="217"/>
      <c r="W75" s="218"/>
      <c r="X75" s="217">
        <f t="shared" si="30"/>
        <v>12623</v>
      </c>
      <c r="Y75" s="216">
        <f t="shared" si="31"/>
        <v>0.04230373128416387</v>
      </c>
    </row>
    <row r="76" spans="1:25" s="208" customFormat="1" ht="19.5" customHeight="1">
      <c r="A76" s="223" t="s">
        <v>308</v>
      </c>
      <c r="B76" s="221">
        <v>1316</v>
      </c>
      <c r="C76" s="218">
        <v>1892</v>
      </c>
      <c r="D76" s="217">
        <v>0</v>
      </c>
      <c r="E76" s="218">
        <v>0</v>
      </c>
      <c r="F76" s="217">
        <f t="shared" si="24"/>
        <v>3208</v>
      </c>
      <c r="G76" s="220">
        <f t="shared" si="25"/>
        <v>0.004312929377125879</v>
      </c>
      <c r="H76" s="221">
        <v>1074</v>
      </c>
      <c r="I76" s="218">
        <v>1684</v>
      </c>
      <c r="J76" s="217"/>
      <c r="K76" s="218"/>
      <c r="L76" s="217">
        <f t="shared" si="26"/>
        <v>2758</v>
      </c>
      <c r="M76" s="222">
        <f t="shared" si="27"/>
        <v>0.16316171138506164</v>
      </c>
      <c r="N76" s="221">
        <v>2956</v>
      </c>
      <c r="O76" s="218">
        <v>4218</v>
      </c>
      <c r="P76" s="217"/>
      <c r="Q76" s="218"/>
      <c r="R76" s="217">
        <f t="shared" si="28"/>
        <v>7174</v>
      </c>
      <c r="S76" s="220">
        <f t="shared" si="29"/>
        <v>0.0041002040957461095</v>
      </c>
      <c r="T76" s="219">
        <v>2481</v>
      </c>
      <c r="U76" s="218">
        <v>3832</v>
      </c>
      <c r="V76" s="217"/>
      <c r="W76" s="218"/>
      <c r="X76" s="217">
        <f t="shared" si="30"/>
        <v>6313</v>
      </c>
      <c r="Y76" s="216">
        <f t="shared" si="31"/>
        <v>0.1363852368129257</v>
      </c>
    </row>
    <row r="77" spans="1:25" s="208" customFormat="1" ht="19.5" customHeight="1">
      <c r="A77" s="223" t="s">
        <v>468</v>
      </c>
      <c r="B77" s="221">
        <v>1390</v>
      </c>
      <c r="C77" s="218">
        <v>1401</v>
      </c>
      <c r="D77" s="217">
        <v>0</v>
      </c>
      <c r="E77" s="218">
        <v>0</v>
      </c>
      <c r="F77" s="217">
        <f t="shared" si="24"/>
        <v>2791</v>
      </c>
      <c r="G77" s="220">
        <f t="shared" si="25"/>
        <v>0.003752302335273793</v>
      </c>
      <c r="H77" s="221">
        <v>1361</v>
      </c>
      <c r="I77" s="218">
        <v>1485</v>
      </c>
      <c r="J77" s="217"/>
      <c r="K77" s="218"/>
      <c r="L77" s="217">
        <f t="shared" si="26"/>
        <v>2846</v>
      </c>
      <c r="M77" s="222">
        <f t="shared" si="27"/>
        <v>-0.01932536893886161</v>
      </c>
      <c r="N77" s="221">
        <v>3104</v>
      </c>
      <c r="O77" s="218">
        <v>2968</v>
      </c>
      <c r="P77" s="217"/>
      <c r="Q77" s="218"/>
      <c r="R77" s="217">
        <f t="shared" si="28"/>
        <v>6072</v>
      </c>
      <c r="S77" s="220">
        <f t="shared" si="29"/>
        <v>0.003470370681540337</v>
      </c>
      <c r="T77" s="219">
        <v>2955</v>
      </c>
      <c r="U77" s="218">
        <v>3113</v>
      </c>
      <c r="V77" s="217">
        <v>8</v>
      </c>
      <c r="W77" s="218"/>
      <c r="X77" s="217">
        <f t="shared" si="30"/>
        <v>6076</v>
      </c>
      <c r="Y77" s="216">
        <f t="shared" si="31"/>
        <v>-0.0006583278472679366</v>
      </c>
    </row>
    <row r="78" spans="1:25" s="208" customFormat="1" ht="19.5" customHeight="1">
      <c r="A78" s="223" t="s">
        <v>310</v>
      </c>
      <c r="B78" s="221">
        <v>1276</v>
      </c>
      <c r="C78" s="218">
        <v>1221</v>
      </c>
      <c r="D78" s="217">
        <v>0</v>
      </c>
      <c r="E78" s="218">
        <v>5</v>
      </c>
      <c r="F78" s="217">
        <f t="shared" si="16"/>
        <v>2502</v>
      </c>
      <c r="G78" s="220">
        <f t="shared" si="17"/>
        <v>0.0033637622511125155</v>
      </c>
      <c r="H78" s="221">
        <v>693</v>
      </c>
      <c r="I78" s="218">
        <v>899</v>
      </c>
      <c r="J78" s="217"/>
      <c r="K78" s="218"/>
      <c r="L78" s="217">
        <f t="shared" si="18"/>
        <v>1592</v>
      </c>
      <c r="M78" s="222">
        <f t="shared" si="19"/>
        <v>0.5716080402010051</v>
      </c>
      <c r="N78" s="221">
        <v>3680</v>
      </c>
      <c r="O78" s="218">
        <v>4420</v>
      </c>
      <c r="P78" s="217">
        <v>4</v>
      </c>
      <c r="Q78" s="218">
        <v>5</v>
      </c>
      <c r="R78" s="217">
        <f t="shared" si="20"/>
        <v>8109</v>
      </c>
      <c r="S78" s="220">
        <f t="shared" si="21"/>
        <v>0.004634590885476053</v>
      </c>
      <c r="T78" s="219">
        <v>1950</v>
      </c>
      <c r="U78" s="218">
        <v>2679</v>
      </c>
      <c r="V78" s="217">
        <v>94</v>
      </c>
      <c r="W78" s="218">
        <v>196</v>
      </c>
      <c r="X78" s="217">
        <f t="shared" si="22"/>
        <v>4919</v>
      </c>
      <c r="Y78" s="216">
        <f t="shared" si="23"/>
        <v>0.6485057938605407</v>
      </c>
    </row>
    <row r="79" spans="1:25" s="208" customFormat="1" ht="19.5" customHeight="1">
      <c r="A79" s="223" t="s">
        <v>309</v>
      </c>
      <c r="B79" s="221">
        <v>1171</v>
      </c>
      <c r="C79" s="218">
        <v>1123</v>
      </c>
      <c r="D79" s="217">
        <v>0</v>
      </c>
      <c r="E79" s="218">
        <v>0</v>
      </c>
      <c r="F79" s="217">
        <f t="shared" si="16"/>
        <v>2294</v>
      </c>
      <c r="G79" s="220">
        <f t="shared" si="17"/>
        <v>0.003084120944864952</v>
      </c>
      <c r="H79" s="221">
        <v>1082</v>
      </c>
      <c r="I79" s="218">
        <v>1030</v>
      </c>
      <c r="J79" s="217"/>
      <c r="K79" s="218"/>
      <c r="L79" s="217">
        <f t="shared" si="18"/>
        <v>2112</v>
      </c>
      <c r="M79" s="222">
        <f t="shared" si="19"/>
        <v>0.08617424242424243</v>
      </c>
      <c r="N79" s="221">
        <v>3514</v>
      </c>
      <c r="O79" s="218">
        <v>3520</v>
      </c>
      <c r="P79" s="217"/>
      <c r="Q79" s="218"/>
      <c r="R79" s="217">
        <f t="shared" si="20"/>
        <v>7034</v>
      </c>
      <c r="S79" s="220">
        <f t="shared" si="21"/>
        <v>0.0040201889614549955</v>
      </c>
      <c r="T79" s="219">
        <v>3009</v>
      </c>
      <c r="U79" s="218">
        <v>2950</v>
      </c>
      <c r="V79" s="217"/>
      <c r="W79" s="218"/>
      <c r="X79" s="217">
        <f t="shared" si="22"/>
        <v>5959</v>
      </c>
      <c r="Y79" s="216">
        <f t="shared" si="23"/>
        <v>0.18039939587179066</v>
      </c>
    </row>
    <row r="80" spans="1:25" s="208" customFormat="1" ht="19.5" customHeight="1">
      <c r="A80" s="223" t="s">
        <v>469</v>
      </c>
      <c r="B80" s="221">
        <v>1041</v>
      </c>
      <c r="C80" s="218">
        <v>996</v>
      </c>
      <c r="D80" s="217">
        <v>0</v>
      </c>
      <c r="E80" s="218">
        <v>0</v>
      </c>
      <c r="F80" s="217">
        <f t="shared" si="16"/>
        <v>2037</v>
      </c>
      <c r="G80" s="220">
        <f t="shared" si="17"/>
        <v>0.0027386026001263762</v>
      </c>
      <c r="H80" s="221">
        <v>742</v>
      </c>
      <c r="I80" s="218">
        <v>738</v>
      </c>
      <c r="J80" s="217"/>
      <c r="K80" s="218"/>
      <c r="L80" s="217">
        <f t="shared" si="18"/>
        <v>1480</v>
      </c>
      <c r="M80" s="222">
        <f t="shared" si="19"/>
        <v>0.37635135135135145</v>
      </c>
      <c r="N80" s="221">
        <v>2242</v>
      </c>
      <c r="O80" s="218">
        <v>2127</v>
      </c>
      <c r="P80" s="217">
        <v>0</v>
      </c>
      <c r="Q80" s="218">
        <v>8</v>
      </c>
      <c r="R80" s="217">
        <f t="shared" si="20"/>
        <v>4377</v>
      </c>
      <c r="S80" s="220">
        <f t="shared" si="21"/>
        <v>0.002501616019944344</v>
      </c>
      <c r="T80" s="219">
        <v>1990</v>
      </c>
      <c r="U80" s="218">
        <v>1781</v>
      </c>
      <c r="V80" s="217"/>
      <c r="W80" s="218">
        <v>0</v>
      </c>
      <c r="X80" s="217">
        <f t="shared" si="22"/>
        <v>3771</v>
      </c>
      <c r="Y80" s="216">
        <f t="shared" si="23"/>
        <v>0.16070007955449483</v>
      </c>
    </row>
    <row r="81" spans="1:25" s="208" customFormat="1" ht="19.5" customHeight="1">
      <c r="A81" s="223" t="s">
        <v>470</v>
      </c>
      <c r="B81" s="221">
        <v>784</v>
      </c>
      <c r="C81" s="218">
        <v>796</v>
      </c>
      <c r="D81" s="217">
        <v>0</v>
      </c>
      <c r="E81" s="218">
        <v>0</v>
      </c>
      <c r="F81" s="217">
        <f t="shared" si="16"/>
        <v>1580</v>
      </c>
      <c r="G81" s="220">
        <f t="shared" si="17"/>
        <v>0.002124198383995913</v>
      </c>
      <c r="H81" s="221">
        <v>791</v>
      </c>
      <c r="I81" s="218">
        <v>737</v>
      </c>
      <c r="J81" s="217"/>
      <c r="K81" s="218"/>
      <c r="L81" s="217">
        <f t="shared" si="18"/>
        <v>1528</v>
      </c>
      <c r="M81" s="222">
        <f t="shared" si="19"/>
        <v>0.03403141361256545</v>
      </c>
      <c r="N81" s="221">
        <v>2682</v>
      </c>
      <c r="O81" s="218">
        <v>2837</v>
      </c>
      <c r="P81" s="217"/>
      <c r="Q81" s="218"/>
      <c r="R81" s="217">
        <f t="shared" si="20"/>
        <v>5519</v>
      </c>
      <c r="S81" s="220">
        <f t="shared" si="21"/>
        <v>0.003154310901090435</v>
      </c>
      <c r="T81" s="219">
        <v>2542</v>
      </c>
      <c r="U81" s="218">
        <v>2541</v>
      </c>
      <c r="V81" s="217"/>
      <c r="W81" s="218"/>
      <c r="X81" s="217">
        <f t="shared" si="22"/>
        <v>5083</v>
      </c>
      <c r="Y81" s="216">
        <f t="shared" si="23"/>
        <v>0.08577611646665351</v>
      </c>
    </row>
    <row r="82" spans="1:25" s="208" customFormat="1" ht="19.5" customHeight="1" thickBot="1">
      <c r="A82" s="223" t="s">
        <v>254</v>
      </c>
      <c r="B82" s="221">
        <v>15336</v>
      </c>
      <c r="C82" s="218">
        <v>15826</v>
      </c>
      <c r="D82" s="217">
        <v>11</v>
      </c>
      <c r="E82" s="218">
        <v>145</v>
      </c>
      <c r="F82" s="217">
        <f t="shared" si="16"/>
        <v>31318</v>
      </c>
      <c r="G82" s="220">
        <f t="shared" si="17"/>
        <v>0.0421048386012557</v>
      </c>
      <c r="H82" s="221">
        <v>8642</v>
      </c>
      <c r="I82" s="218">
        <v>6278</v>
      </c>
      <c r="J82" s="217">
        <v>586</v>
      </c>
      <c r="K82" s="218">
        <v>467</v>
      </c>
      <c r="L82" s="217">
        <f t="shared" si="18"/>
        <v>15973</v>
      </c>
      <c r="M82" s="222">
        <f t="shared" si="19"/>
        <v>0.9606836536655607</v>
      </c>
      <c r="N82" s="221">
        <v>37948</v>
      </c>
      <c r="O82" s="218">
        <v>36391</v>
      </c>
      <c r="P82" s="217">
        <v>738</v>
      </c>
      <c r="Q82" s="218">
        <v>1025</v>
      </c>
      <c r="R82" s="217">
        <f t="shared" si="20"/>
        <v>76102</v>
      </c>
      <c r="S82" s="220">
        <f t="shared" si="21"/>
        <v>0.04349508392730282</v>
      </c>
      <c r="T82" s="219">
        <v>20521</v>
      </c>
      <c r="U82" s="218">
        <v>14878</v>
      </c>
      <c r="V82" s="217">
        <v>2094</v>
      </c>
      <c r="W82" s="218">
        <v>2017</v>
      </c>
      <c r="X82" s="217">
        <f t="shared" si="22"/>
        <v>39510</v>
      </c>
      <c r="Y82" s="216">
        <f t="shared" si="23"/>
        <v>0.9261452796760314</v>
      </c>
    </row>
    <row r="83" spans="1:25" s="224" customFormat="1" ht="19.5" customHeight="1">
      <c r="A83" s="231" t="s">
        <v>57</v>
      </c>
      <c r="B83" s="228">
        <f>SUM(B84:B88)</f>
        <v>8880</v>
      </c>
      <c r="C83" s="227">
        <f>SUM(C84:C88)</f>
        <v>8797</v>
      </c>
      <c r="D83" s="226">
        <f>SUM(D84:D88)</f>
        <v>5</v>
      </c>
      <c r="E83" s="227">
        <f>SUM(E84:E88)</f>
        <v>5</v>
      </c>
      <c r="F83" s="226">
        <f t="shared" si="16"/>
        <v>17687</v>
      </c>
      <c r="G83" s="229">
        <f t="shared" si="17"/>
        <v>0.02377892203654159</v>
      </c>
      <c r="H83" s="228">
        <f>SUM(H84:H88)</f>
        <v>5959</v>
      </c>
      <c r="I83" s="227">
        <f>SUM(I84:I88)</f>
        <v>5902</v>
      </c>
      <c r="J83" s="226">
        <f>SUM(J84:J88)</f>
        <v>169</v>
      </c>
      <c r="K83" s="227">
        <f>SUM(K84:K88)</f>
        <v>3</v>
      </c>
      <c r="L83" s="226">
        <f t="shared" si="18"/>
        <v>12033</v>
      </c>
      <c r="M83" s="230">
        <f t="shared" si="19"/>
        <v>0.4698745117593286</v>
      </c>
      <c r="N83" s="228">
        <f>SUM(N84:N88)</f>
        <v>26031</v>
      </c>
      <c r="O83" s="227">
        <f>SUM(O84:O88)</f>
        <v>25872</v>
      </c>
      <c r="P83" s="226">
        <f>SUM(P84:P88)</f>
        <v>124</v>
      </c>
      <c r="Q83" s="227">
        <f>SUM(Q84:Q88)</f>
        <v>241</v>
      </c>
      <c r="R83" s="226">
        <f t="shared" si="20"/>
        <v>52268</v>
      </c>
      <c r="S83" s="229">
        <f t="shared" si="21"/>
        <v>0.029873078850914087</v>
      </c>
      <c r="T83" s="228">
        <f>SUM(T84:T88)</f>
        <v>15474</v>
      </c>
      <c r="U83" s="227">
        <f>SUM(U84:U88)</f>
        <v>15874</v>
      </c>
      <c r="V83" s="226">
        <f>SUM(V84:V88)</f>
        <v>488</v>
      </c>
      <c r="W83" s="227">
        <f>SUM(W84:W88)</f>
        <v>314</v>
      </c>
      <c r="X83" s="226">
        <f t="shared" si="22"/>
        <v>32150</v>
      </c>
      <c r="Y83" s="225">
        <f t="shared" si="23"/>
        <v>0.6257542768273716</v>
      </c>
    </row>
    <row r="84" spans="1:25" ht="19.5" customHeight="1">
      <c r="A84" s="223" t="s">
        <v>312</v>
      </c>
      <c r="B84" s="221">
        <v>3232</v>
      </c>
      <c r="C84" s="218">
        <v>3284</v>
      </c>
      <c r="D84" s="217">
        <v>0</v>
      </c>
      <c r="E84" s="218">
        <v>0</v>
      </c>
      <c r="F84" s="217">
        <f t="shared" si="16"/>
        <v>6516</v>
      </c>
      <c r="G84" s="220">
        <f t="shared" si="17"/>
        <v>0.008760301689947701</v>
      </c>
      <c r="H84" s="221">
        <v>1167</v>
      </c>
      <c r="I84" s="218">
        <v>1106</v>
      </c>
      <c r="J84" s="217"/>
      <c r="K84" s="218"/>
      <c r="L84" s="217">
        <f t="shared" si="18"/>
        <v>2273</v>
      </c>
      <c r="M84" s="222">
        <f t="shared" si="19"/>
        <v>1.8666959964804222</v>
      </c>
      <c r="N84" s="221">
        <v>9449</v>
      </c>
      <c r="O84" s="218">
        <v>9169</v>
      </c>
      <c r="P84" s="217"/>
      <c r="Q84" s="218"/>
      <c r="R84" s="217">
        <f t="shared" si="20"/>
        <v>18618</v>
      </c>
      <c r="S84" s="220">
        <f t="shared" si="21"/>
        <v>0.01064086978737121</v>
      </c>
      <c r="T84" s="219">
        <v>3068</v>
      </c>
      <c r="U84" s="218">
        <v>3607</v>
      </c>
      <c r="V84" s="217"/>
      <c r="W84" s="218"/>
      <c r="X84" s="217">
        <f t="shared" si="22"/>
        <v>6675</v>
      </c>
      <c r="Y84" s="216">
        <f t="shared" si="23"/>
        <v>1.7892134831460673</v>
      </c>
    </row>
    <row r="85" spans="1:25" ht="19.5" customHeight="1">
      <c r="A85" s="223" t="s">
        <v>313</v>
      </c>
      <c r="B85" s="221">
        <v>2080</v>
      </c>
      <c r="C85" s="218">
        <v>2097</v>
      </c>
      <c r="D85" s="217">
        <v>0</v>
      </c>
      <c r="E85" s="218">
        <v>5</v>
      </c>
      <c r="F85" s="217">
        <f>SUM(B85:E85)</f>
        <v>4182</v>
      </c>
      <c r="G85" s="220">
        <f>F85/$F$9</f>
        <v>0.005622403570804372</v>
      </c>
      <c r="H85" s="221">
        <v>991</v>
      </c>
      <c r="I85" s="218">
        <v>950</v>
      </c>
      <c r="J85" s="217"/>
      <c r="K85" s="218"/>
      <c r="L85" s="217">
        <f>SUM(H85:K85)</f>
        <v>1941</v>
      </c>
      <c r="M85" s="222">
        <f>IF(ISERROR(F85/L85-1),"         /0",(F85/L85-1))</f>
        <v>1.1545595054095825</v>
      </c>
      <c r="N85" s="221">
        <v>7488</v>
      </c>
      <c r="O85" s="218">
        <v>7867</v>
      </c>
      <c r="P85" s="217"/>
      <c r="Q85" s="218">
        <v>5</v>
      </c>
      <c r="R85" s="217">
        <f>SUM(N85:Q85)</f>
        <v>15360</v>
      </c>
      <c r="S85" s="220">
        <f>R85/$R$9</f>
        <v>0.008778803305082275</v>
      </c>
      <c r="T85" s="219">
        <v>2199</v>
      </c>
      <c r="U85" s="218">
        <v>2336</v>
      </c>
      <c r="V85" s="217"/>
      <c r="W85" s="218"/>
      <c r="X85" s="217">
        <f>SUM(T85:W85)</f>
        <v>4535</v>
      </c>
      <c r="Y85" s="216">
        <f>IF(ISERROR(R85/X85-1),"         /0",(R85/X85-1))</f>
        <v>2.3869900771775083</v>
      </c>
    </row>
    <row r="86" spans="1:25" ht="19.5" customHeight="1">
      <c r="A86" s="223" t="s">
        <v>311</v>
      </c>
      <c r="B86" s="221">
        <v>1953</v>
      </c>
      <c r="C86" s="218">
        <v>1738</v>
      </c>
      <c r="D86" s="217">
        <v>0</v>
      </c>
      <c r="E86" s="218">
        <v>0</v>
      </c>
      <c r="F86" s="217">
        <f>SUM(B86:E86)</f>
        <v>3691</v>
      </c>
      <c r="G86" s="220">
        <f>F86/$F$9</f>
        <v>0.004962288756537288</v>
      </c>
      <c r="H86" s="221">
        <v>1473</v>
      </c>
      <c r="I86" s="218">
        <v>1477</v>
      </c>
      <c r="J86" s="217">
        <v>162</v>
      </c>
      <c r="K86" s="218">
        <v>3</v>
      </c>
      <c r="L86" s="217">
        <f>SUM(H86:K86)</f>
        <v>3115</v>
      </c>
      <c r="M86" s="222">
        <f>IF(ISERROR(F86/L86-1),"         /0",(F86/L86-1))</f>
        <v>0.18491171749598712</v>
      </c>
      <c r="N86" s="221">
        <v>4754</v>
      </c>
      <c r="O86" s="218">
        <v>4830</v>
      </c>
      <c r="P86" s="217">
        <v>119</v>
      </c>
      <c r="Q86" s="218">
        <v>236</v>
      </c>
      <c r="R86" s="217">
        <f>SUM(N86:Q86)</f>
        <v>9939</v>
      </c>
      <c r="S86" s="220">
        <f>R86/$R$9</f>
        <v>0.005680502997995621</v>
      </c>
      <c r="T86" s="219">
        <v>3589</v>
      </c>
      <c r="U86" s="218">
        <v>4063</v>
      </c>
      <c r="V86" s="217">
        <v>481</v>
      </c>
      <c r="W86" s="218">
        <v>314</v>
      </c>
      <c r="X86" s="217">
        <f>SUM(T86:W86)</f>
        <v>8447</v>
      </c>
      <c r="Y86" s="216">
        <f>IF(ISERROR(R86/X86-1),"         /0",(R86/X86-1))</f>
        <v>0.176630756481591</v>
      </c>
    </row>
    <row r="87" spans="1:25" ht="19.5" customHeight="1">
      <c r="A87" s="223" t="s">
        <v>314</v>
      </c>
      <c r="B87" s="221">
        <v>339</v>
      </c>
      <c r="C87" s="218">
        <v>499</v>
      </c>
      <c r="D87" s="217">
        <v>0</v>
      </c>
      <c r="E87" s="218">
        <v>0</v>
      </c>
      <c r="F87" s="217">
        <f t="shared" si="16"/>
        <v>838</v>
      </c>
      <c r="G87" s="220">
        <f t="shared" si="17"/>
        <v>0.0011266318011320096</v>
      </c>
      <c r="H87" s="221">
        <v>371</v>
      </c>
      <c r="I87" s="218">
        <v>594</v>
      </c>
      <c r="J87" s="217"/>
      <c r="K87" s="218"/>
      <c r="L87" s="217">
        <f t="shared" si="18"/>
        <v>965</v>
      </c>
      <c r="M87" s="222">
        <f t="shared" si="19"/>
        <v>-0.1316062176165803</v>
      </c>
      <c r="N87" s="221">
        <v>919</v>
      </c>
      <c r="O87" s="218">
        <v>1105</v>
      </c>
      <c r="P87" s="217"/>
      <c r="Q87" s="218"/>
      <c r="R87" s="217">
        <f t="shared" si="20"/>
        <v>2024</v>
      </c>
      <c r="S87" s="220">
        <f t="shared" si="21"/>
        <v>0.0011567902271801124</v>
      </c>
      <c r="T87" s="219">
        <v>985</v>
      </c>
      <c r="U87" s="218">
        <v>1540</v>
      </c>
      <c r="V87" s="217"/>
      <c r="W87" s="218"/>
      <c r="X87" s="217">
        <f t="shared" si="22"/>
        <v>2525</v>
      </c>
      <c r="Y87" s="216">
        <f t="shared" si="23"/>
        <v>-0.19841584158415837</v>
      </c>
    </row>
    <row r="88" spans="1:25" ht="19.5" customHeight="1" thickBot="1">
      <c r="A88" s="223" t="s">
        <v>254</v>
      </c>
      <c r="B88" s="221">
        <v>1276</v>
      </c>
      <c r="C88" s="218">
        <v>1179</v>
      </c>
      <c r="D88" s="217">
        <v>5</v>
      </c>
      <c r="E88" s="218">
        <v>0</v>
      </c>
      <c r="F88" s="217">
        <f t="shared" si="16"/>
        <v>2460</v>
      </c>
      <c r="G88" s="220">
        <f t="shared" si="17"/>
        <v>0.003307296218120219</v>
      </c>
      <c r="H88" s="221">
        <v>1957</v>
      </c>
      <c r="I88" s="218">
        <v>1775</v>
      </c>
      <c r="J88" s="217">
        <v>7</v>
      </c>
      <c r="K88" s="218">
        <v>0</v>
      </c>
      <c r="L88" s="217">
        <f t="shared" si="18"/>
        <v>3739</v>
      </c>
      <c r="M88" s="222">
        <f t="shared" si="19"/>
        <v>-0.3420700722118214</v>
      </c>
      <c r="N88" s="221">
        <v>3421</v>
      </c>
      <c r="O88" s="218">
        <v>2901</v>
      </c>
      <c r="P88" s="217">
        <v>5</v>
      </c>
      <c r="Q88" s="218">
        <v>0</v>
      </c>
      <c r="R88" s="217">
        <f t="shared" si="20"/>
        <v>6327</v>
      </c>
      <c r="S88" s="220">
        <f t="shared" si="21"/>
        <v>0.003616112533284867</v>
      </c>
      <c r="T88" s="219">
        <v>5633</v>
      </c>
      <c r="U88" s="218">
        <v>4328</v>
      </c>
      <c r="V88" s="217">
        <v>7</v>
      </c>
      <c r="W88" s="218">
        <v>0</v>
      </c>
      <c r="X88" s="217">
        <f t="shared" si="22"/>
        <v>9968</v>
      </c>
      <c r="Y88" s="216">
        <f t="shared" si="23"/>
        <v>-0.36526886035313</v>
      </c>
    </row>
    <row r="89" spans="1:25" s="208" customFormat="1" ht="19.5" customHeight="1" thickBot="1">
      <c r="A89" s="215" t="s">
        <v>56</v>
      </c>
      <c r="B89" s="212">
        <v>1208</v>
      </c>
      <c r="C89" s="211">
        <v>131</v>
      </c>
      <c r="D89" s="210">
        <v>0</v>
      </c>
      <c r="E89" s="211">
        <v>0</v>
      </c>
      <c r="F89" s="210">
        <f>SUM(B89:E89)</f>
        <v>1339</v>
      </c>
      <c r="G89" s="213">
        <f>F89/$F$9</f>
        <v>0.0018001909089686882</v>
      </c>
      <c r="H89" s="212">
        <v>1256</v>
      </c>
      <c r="I89" s="211">
        <v>213</v>
      </c>
      <c r="J89" s="210"/>
      <c r="K89" s="211">
        <v>2</v>
      </c>
      <c r="L89" s="210">
        <f>SUM(H89:K89)</f>
        <v>1471</v>
      </c>
      <c r="M89" s="214">
        <f>IF(ISERROR(F89/L89-1),"         /0",(F89/L89-1))</f>
        <v>-0.08973487423521409</v>
      </c>
      <c r="N89" s="212">
        <v>3765</v>
      </c>
      <c r="O89" s="211">
        <v>661</v>
      </c>
      <c r="P89" s="210"/>
      <c r="Q89" s="211"/>
      <c r="R89" s="210">
        <f>SUM(N89:Q89)</f>
        <v>4426</v>
      </c>
      <c r="S89" s="213">
        <f>R89/$R$9</f>
        <v>0.0025296213169462337</v>
      </c>
      <c r="T89" s="212">
        <v>3543</v>
      </c>
      <c r="U89" s="211">
        <v>700</v>
      </c>
      <c r="V89" s="210">
        <v>0</v>
      </c>
      <c r="W89" s="211">
        <v>3</v>
      </c>
      <c r="X89" s="210">
        <f>SUM(T89:W89)</f>
        <v>4246</v>
      </c>
      <c r="Y89" s="209">
        <f>IF(ISERROR(R89/X89-1),"         /0",(R89/X89-1))</f>
        <v>0.04239284032030155</v>
      </c>
    </row>
    <row r="90" ht="15" thickTop="1">
      <c r="A90" s="83" t="s">
        <v>43</v>
      </c>
    </row>
    <row r="91" ht="14.25">
      <c r="A91" s="83" t="s">
        <v>55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90:Y65536 M90:M65536 Y3 M3 M5:M8 Y5:Y8">
    <cfRule type="cellIs" priority="1" dxfId="91" operator="lessThan" stopIfTrue="1">
      <formula>0</formula>
    </cfRule>
  </conditionalFormatting>
  <conditionalFormatting sqref="Y9:Y89 M9:M89">
    <cfRule type="cellIs" priority="2" dxfId="91" operator="lessThan" stopIfTrue="1">
      <formula>0</formula>
    </cfRule>
    <cfRule type="cellIs" priority="3" dxfId="93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B1">
      <selection activeCell="T47" sqref="T47:W47"/>
    </sheetView>
  </sheetViews>
  <sheetFormatPr defaultColWidth="8.00390625" defaultRowHeight="15"/>
  <cols>
    <col min="1" max="1" width="19.7109375" style="117" customWidth="1"/>
    <col min="2" max="2" width="9.28125" style="117" bestFit="1" customWidth="1"/>
    <col min="3" max="3" width="10.7109375" style="117" customWidth="1"/>
    <col min="4" max="4" width="8.00390625" style="117" bestFit="1" customWidth="1"/>
    <col min="5" max="5" width="10.8515625" style="117" customWidth="1"/>
    <col min="6" max="6" width="11.140625" style="117" customWidth="1"/>
    <col min="7" max="7" width="10.00390625" style="117" bestFit="1" customWidth="1"/>
    <col min="8" max="8" width="10.28125" style="117" customWidth="1"/>
    <col min="9" max="9" width="10.8515625" style="117" customWidth="1"/>
    <col min="10" max="10" width="8.7109375" style="117" customWidth="1"/>
    <col min="11" max="11" width="9.7109375" style="117" bestFit="1" customWidth="1"/>
    <col min="12" max="12" width="11.00390625" style="117" customWidth="1"/>
    <col min="13" max="13" width="10.7109375" style="117" bestFit="1" customWidth="1"/>
    <col min="14" max="14" width="12.28125" style="117" customWidth="1"/>
    <col min="15" max="15" width="11.140625" style="117" bestFit="1" customWidth="1"/>
    <col min="16" max="16" width="10.00390625" style="117" customWidth="1"/>
    <col min="17" max="17" width="10.8515625" style="117" customWidth="1"/>
    <col min="18" max="18" width="12.28125" style="117" customWidth="1"/>
    <col min="19" max="19" width="11.28125" style="117" bestFit="1" customWidth="1"/>
    <col min="20" max="21" width="12.28125" style="117" customWidth="1"/>
    <col min="22" max="22" width="10.8515625" style="117" customWidth="1"/>
    <col min="23" max="23" width="11.00390625" style="117" customWidth="1"/>
    <col min="24" max="24" width="12.7109375" style="117" bestFit="1" customWidth="1"/>
    <col min="25" max="25" width="9.8515625" style="117" bestFit="1" customWidth="1"/>
    <col min="26" max="16384" width="8.00390625" style="117" customWidth="1"/>
  </cols>
  <sheetData>
    <row r="1" spans="24:25" ht="18.75" thickBot="1">
      <c r="X1" s="629" t="s">
        <v>28</v>
      </c>
      <c r="Y1" s="630"/>
    </row>
    <row r="2" ht="5.25" customHeight="1" thickBot="1"/>
    <row r="3" spans="1:25" ht="24" customHeight="1" thickTop="1">
      <c r="A3" s="702" t="s">
        <v>66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4"/>
    </row>
    <row r="4" spans="1:25" ht="21" customHeight="1" thickBot="1">
      <c r="A4" s="711" t="s">
        <v>65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  <c r="X4" s="712"/>
      <c r="Y4" s="713"/>
    </row>
    <row r="5" spans="1:25" s="258" customFormat="1" ht="17.25" customHeight="1" thickBot="1" thickTop="1">
      <c r="A5" s="652" t="s">
        <v>64</v>
      </c>
      <c r="B5" s="695" t="s">
        <v>36</v>
      </c>
      <c r="C5" s="696"/>
      <c r="D5" s="696"/>
      <c r="E5" s="696"/>
      <c r="F5" s="696"/>
      <c r="G5" s="696"/>
      <c r="H5" s="696"/>
      <c r="I5" s="696"/>
      <c r="J5" s="697"/>
      <c r="K5" s="697"/>
      <c r="L5" s="697"/>
      <c r="M5" s="698"/>
      <c r="N5" s="695" t="s">
        <v>35</v>
      </c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9"/>
    </row>
    <row r="6" spans="1:25" s="157" customFormat="1" ht="26.25" customHeight="1">
      <c r="A6" s="653"/>
      <c r="B6" s="687" t="s">
        <v>450</v>
      </c>
      <c r="C6" s="688"/>
      <c r="D6" s="688"/>
      <c r="E6" s="688"/>
      <c r="F6" s="688"/>
      <c r="G6" s="692" t="s">
        <v>34</v>
      </c>
      <c r="H6" s="687" t="s">
        <v>149</v>
      </c>
      <c r="I6" s="688"/>
      <c r="J6" s="688"/>
      <c r="K6" s="688"/>
      <c r="L6" s="688"/>
      <c r="M6" s="689" t="s">
        <v>33</v>
      </c>
      <c r="N6" s="687" t="s">
        <v>451</v>
      </c>
      <c r="O6" s="688"/>
      <c r="P6" s="688"/>
      <c r="Q6" s="688"/>
      <c r="R6" s="688"/>
      <c r="S6" s="692" t="s">
        <v>34</v>
      </c>
      <c r="T6" s="687" t="s">
        <v>150</v>
      </c>
      <c r="U6" s="688"/>
      <c r="V6" s="688"/>
      <c r="W6" s="688"/>
      <c r="X6" s="688"/>
      <c r="Y6" s="705" t="s">
        <v>33</v>
      </c>
    </row>
    <row r="7" spans="1:25" s="157" customFormat="1" ht="26.25" customHeight="1">
      <c r="A7" s="654"/>
      <c r="B7" s="710" t="s">
        <v>22</v>
      </c>
      <c r="C7" s="709"/>
      <c r="D7" s="708" t="s">
        <v>21</v>
      </c>
      <c r="E7" s="709"/>
      <c r="F7" s="700" t="s">
        <v>17</v>
      </c>
      <c r="G7" s="693"/>
      <c r="H7" s="710" t="s">
        <v>22</v>
      </c>
      <c r="I7" s="709"/>
      <c r="J7" s="708" t="s">
        <v>21</v>
      </c>
      <c r="K7" s="709"/>
      <c r="L7" s="700" t="s">
        <v>17</v>
      </c>
      <c r="M7" s="690"/>
      <c r="N7" s="710" t="s">
        <v>22</v>
      </c>
      <c r="O7" s="709"/>
      <c r="P7" s="708" t="s">
        <v>21</v>
      </c>
      <c r="Q7" s="709"/>
      <c r="R7" s="700" t="s">
        <v>17</v>
      </c>
      <c r="S7" s="693"/>
      <c r="T7" s="710" t="s">
        <v>22</v>
      </c>
      <c r="U7" s="709"/>
      <c r="V7" s="708" t="s">
        <v>21</v>
      </c>
      <c r="W7" s="709"/>
      <c r="X7" s="700" t="s">
        <v>17</v>
      </c>
      <c r="Y7" s="706"/>
    </row>
    <row r="8" spans="1:25" s="254" customFormat="1" ht="15" thickBot="1">
      <c r="A8" s="655"/>
      <c r="B8" s="257" t="s">
        <v>19</v>
      </c>
      <c r="C8" s="255" t="s">
        <v>18</v>
      </c>
      <c r="D8" s="256" t="s">
        <v>19</v>
      </c>
      <c r="E8" s="255" t="s">
        <v>18</v>
      </c>
      <c r="F8" s="701"/>
      <c r="G8" s="694"/>
      <c r="H8" s="257" t="s">
        <v>19</v>
      </c>
      <c r="I8" s="255" t="s">
        <v>18</v>
      </c>
      <c r="J8" s="256" t="s">
        <v>19</v>
      </c>
      <c r="K8" s="255" t="s">
        <v>18</v>
      </c>
      <c r="L8" s="701"/>
      <c r="M8" s="691"/>
      <c r="N8" s="257" t="s">
        <v>19</v>
      </c>
      <c r="O8" s="255" t="s">
        <v>18</v>
      </c>
      <c r="P8" s="256" t="s">
        <v>19</v>
      </c>
      <c r="Q8" s="255" t="s">
        <v>18</v>
      </c>
      <c r="R8" s="701"/>
      <c r="S8" s="694"/>
      <c r="T8" s="257" t="s">
        <v>19</v>
      </c>
      <c r="U8" s="255" t="s">
        <v>18</v>
      </c>
      <c r="V8" s="256" t="s">
        <v>19</v>
      </c>
      <c r="W8" s="255" t="s">
        <v>18</v>
      </c>
      <c r="X8" s="701"/>
      <c r="Y8" s="707"/>
    </row>
    <row r="9" spans="1:25" s="146" customFormat="1" ht="18" customHeight="1" thickBot="1" thickTop="1">
      <c r="A9" s="296" t="s">
        <v>24</v>
      </c>
      <c r="B9" s="293">
        <f>B10+B14+B25+B33+B43+B47</f>
        <v>376915</v>
      </c>
      <c r="C9" s="292">
        <f>C10+C14+C25+C33+C43+C47</f>
        <v>359389</v>
      </c>
      <c r="D9" s="291">
        <f>D10+D14+D25+D33+D43+D47</f>
        <v>3673</v>
      </c>
      <c r="E9" s="290">
        <f>E10+E14+E25+E33+E43+E47</f>
        <v>3833</v>
      </c>
      <c r="F9" s="289">
        <f aca="true" t="shared" si="0" ref="F9:F47">SUM(B9:E9)</f>
        <v>743810</v>
      </c>
      <c r="G9" s="294">
        <f aca="true" t="shared" si="1" ref="G9:G47">F9/$F$9</f>
        <v>1</v>
      </c>
      <c r="H9" s="293">
        <f>H10+H14+H25+H33+H43+H47</f>
        <v>328054</v>
      </c>
      <c r="I9" s="292">
        <f>I10+I14+I25+I33+I43+I47</f>
        <v>313667</v>
      </c>
      <c r="J9" s="291">
        <f>J10+J14+J25+J33+J43+J47</f>
        <v>3461</v>
      </c>
      <c r="K9" s="290">
        <f>K10+K14+K25+K33+K43+K47</f>
        <v>3279</v>
      </c>
      <c r="L9" s="289">
        <f aca="true" t="shared" si="2" ref="L9:L47">SUM(H9:K9)</f>
        <v>648461</v>
      </c>
      <c r="M9" s="295">
        <f aca="true" t="shared" si="3" ref="M9:M47">IF(ISERROR(F9/L9-1),"         /0",(F9/L9-1))</f>
        <v>0.14703891213195552</v>
      </c>
      <c r="N9" s="293">
        <f>N10+N14+N25+N33+N43+N47</f>
        <v>877182</v>
      </c>
      <c r="O9" s="292">
        <f>O10+O14+O25+O33+O43+O47</f>
        <v>852811</v>
      </c>
      <c r="P9" s="291">
        <f>P10+P14+P25+P33+P43+P47</f>
        <v>9603</v>
      </c>
      <c r="Q9" s="290">
        <f>Q10+Q14+Q25+Q33+Q43+Q47</f>
        <v>10073</v>
      </c>
      <c r="R9" s="289">
        <f aca="true" t="shared" si="4" ref="R9:R47">SUM(N9:Q9)</f>
        <v>1749669</v>
      </c>
      <c r="S9" s="294">
        <f aca="true" t="shared" si="5" ref="S9:S47">R9/$R$9</f>
        <v>1</v>
      </c>
      <c r="T9" s="293">
        <f>T10+T14+T25+T33+T43+T47</f>
        <v>755098</v>
      </c>
      <c r="U9" s="292">
        <f>U10+U14+U25+U33+U43+U47</f>
        <v>740426</v>
      </c>
      <c r="V9" s="291">
        <f>V10+V14+V25+V33+V43+V47</f>
        <v>8226</v>
      </c>
      <c r="W9" s="290">
        <f>W10+W14+W25+W33+W43+W47</f>
        <v>8239</v>
      </c>
      <c r="X9" s="289">
        <f aca="true" t="shared" si="6" ref="X9:X47">SUM(T9:W9)</f>
        <v>1511989</v>
      </c>
      <c r="Y9" s="288">
        <f>IF(ISERROR(R9/X9-1),"         /0",(R9/X9-1))</f>
        <v>0.1571969108240867</v>
      </c>
    </row>
    <row r="10" spans="1:25" s="271" customFormat="1" ht="19.5" customHeight="1">
      <c r="A10" s="280" t="s">
        <v>61</v>
      </c>
      <c r="B10" s="277">
        <f>SUM(B11:B13)</f>
        <v>101357</v>
      </c>
      <c r="C10" s="276">
        <f>SUM(C11:C13)</f>
        <v>106267</v>
      </c>
      <c r="D10" s="275">
        <f>SUM(D11:D13)</f>
        <v>40</v>
      </c>
      <c r="E10" s="274">
        <f>SUM(E11:E13)</f>
        <v>8</v>
      </c>
      <c r="F10" s="273">
        <f t="shared" si="0"/>
        <v>207672</v>
      </c>
      <c r="G10" s="278">
        <f t="shared" si="1"/>
        <v>0.27920033341848055</v>
      </c>
      <c r="H10" s="277">
        <f>SUM(H11:H13)</f>
        <v>93354</v>
      </c>
      <c r="I10" s="276">
        <f>SUM(I11:I13)</f>
        <v>97026</v>
      </c>
      <c r="J10" s="275">
        <f>SUM(J11:J13)</f>
        <v>17</v>
      </c>
      <c r="K10" s="274">
        <f>SUM(K11:K13)</f>
        <v>4</v>
      </c>
      <c r="L10" s="273">
        <f t="shared" si="2"/>
        <v>190401</v>
      </c>
      <c r="M10" s="279">
        <f t="shared" si="3"/>
        <v>0.09070855720295579</v>
      </c>
      <c r="N10" s="277">
        <f>SUM(N11:N13)</f>
        <v>251385</v>
      </c>
      <c r="O10" s="276">
        <f>SUM(O11:O13)</f>
        <v>257190</v>
      </c>
      <c r="P10" s="275">
        <f>SUM(P11:P13)</f>
        <v>424</v>
      </c>
      <c r="Q10" s="274">
        <f>SUM(Q11:Q13)</f>
        <v>21</v>
      </c>
      <c r="R10" s="273">
        <f t="shared" si="4"/>
        <v>509020</v>
      </c>
      <c r="S10" s="278">
        <f t="shared" si="5"/>
        <v>0.29092359754902214</v>
      </c>
      <c r="T10" s="277">
        <f>SUM(T11:T13)</f>
        <v>230164</v>
      </c>
      <c r="U10" s="276">
        <f>SUM(U11:U13)</f>
        <v>237928</v>
      </c>
      <c r="V10" s="275">
        <f>SUM(V11:V13)</f>
        <v>136</v>
      </c>
      <c r="W10" s="274">
        <f>SUM(W11:W13)</f>
        <v>249</v>
      </c>
      <c r="X10" s="273">
        <f t="shared" si="6"/>
        <v>468477</v>
      </c>
      <c r="Y10" s="377">
        <f aca="true" t="shared" si="7" ref="Y10:Y47">IF(ISERROR(R10/X10-1),"         /0",IF(R10/X10&gt;5,"  *  ",(R10/X10-1)))</f>
        <v>0.08654213547303291</v>
      </c>
    </row>
    <row r="11" spans="1:25" ht="19.5" customHeight="1">
      <c r="A11" s="223" t="s">
        <v>315</v>
      </c>
      <c r="B11" s="221">
        <v>96736</v>
      </c>
      <c r="C11" s="218">
        <v>102366</v>
      </c>
      <c r="D11" s="217">
        <v>40</v>
      </c>
      <c r="E11" s="269">
        <v>8</v>
      </c>
      <c r="F11" s="268">
        <f t="shared" si="0"/>
        <v>199150</v>
      </c>
      <c r="G11" s="220">
        <f t="shared" si="1"/>
        <v>0.2677431064384722</v>
      </c>
      <c r="H11" s="221">
        <v>89319</v>
      </c>
      <c r="I11" s="218">
        <v>93603</v>
      </c>
      <c r="J11" s="217">
        <v>17</v>
      </c>
      <c r="K11" s="269">
        <v>4</v>
      </c>
      <c r="L11" s="268">
        <f t="shared" si="2"/>
        <v>182943</v>
      </c>
      <c r="M11" s="270">
        <f t="shared" si="3"/>
        <v>0.08859043527218868</v>
      </c>
      <c r="N11" s="221">
        <v>239286</v>
      </c>
      <c r="O11" s="218">
        <v>247559</v>
      </c>
      <c r="P11" s="217">
        <v>424</v>
      </c>
      <c r="Q11" s="269">
        <v>21</v>
      </c>
      <c r="R11" s="268">
        <f t="shared" si="4"/>
        <v>487290</v>
      </c>
      <c r="S11" s="220">
        <f t="shared" si="5"/>
        <v>0.27850410563369415</v>
      </c>
      <c r="T11" s="219">
        <v>218602</v>
      </c>
      <c r="U11" s="218">
        <v>230048</v>
      </c>
      <c r="V11" s="217">
        <v>136</v>
      </c>
      <c r="W11" s="269">
        <v>249</v>
      </c>
      <c r="X11" s="268">
        <f t="shared" si="6"/>
        <v>449035</v>
      </c>
      <c r="Y11" s="216">
        <f t="shared" si="7"/>
        <v>0.08519380449185476</v>
      </c>
    </row>
    <row r="12" spans="1:25" ht="19.5" customHeight="1">
      <c r="A12" s="223" t="s">
        <v>316</v>
      </c>
      <c r="B12" s="221">
        <v>3470</v>
      </c>
      <c r="C12" s="218">
        <v>2744</v>
      </c>
      <c r="D12" s="217">
        <v>0</v>
      </c>
      <c r="E12" s="269">
        <v>0</v>
      </c>
      <c r="F12" s="268">
        <f t="shared" si="0"/>
        <v>6214</v>
      </c>
      <c r="G12" s="220">
        <f t="shared" si="1"/>
        <v>0.008354284024145951</v>
      </c>
      <c r="H12" s="221">
        <v>3268</v>
      </c>
      <c r="I12" s="218">
        <v>2623</v>
      </c>
      <c r="J12" s="217"/>
      <c r="K12" s="269"/>
      <c r="L12" s="268">
        <f t="shared" si="2"/>
        <v>5891</v>
      </c>
      <c r="M12" s="270">
        <f t="shared" si="3"/>
        <v>0.05482940078085208</v>
      </c>
      <c r="N12" s="221">
        <v>9106</v>
      </c>
      <c r="O12" s="218">
        <v>6630</v>
      </c>
      <c r="P12" s="217"/>
      <c r="Q12" s="269"/>
      <c r="R12" s="268">
        <f t="shared" si="4"/>
        <v>15736</v>
      </c>
      <c r="S12" s="220">
        <f t="shared" si="5"/>
        <v>0.00899370109432127</v>
      </c>
      <c r="T12" s="219">
        <v>9479</v>
      </c>
      <c r="U12" s="218">
        <v>5862</v>
      </c>
      <c r="V12" s="217"/>
      <c r="W12" s="269"/>
      <c r="X12" s="268">
        <f t="shared" si="6"/>
        <v>15341</v>
      </c>
      <c r="Y12" s="216">
        <f t="shared" si="7"/>
        <v>0.025747995567433568</v>
      </c>
    </row>
    <row r="13" spans="1:25" ht="19.5" customHeight="1" thickBot="1">
      <c r="A13" s="246" t="s">
        <v>317</v>
      </c>
      <c r="B13" s="243">
        <v>1151</v>
      </c>
      <c r="C13" s="242">
        <v>1157</v>
      </c>
      <c r="D13" s="241">
        <v>0</v>
      </c>
      <c r="E13" s="285">
        <v>0</v>
      </c>
      <c r="F13" s="284">
        <f t="shared" si="0"/>
        <v>2308</v>
      </c>
      <c r="G13" s="244">
        <f t="shared" si="1"/>
        <v>0.003102942955862384</v>
      </c>
      <c r="H13" s="243">
        <v>767</v>
      </c>
      <c r="I13" s="242">
        <v>800</v>
      </c>
      <c r="J13" s="241"/>
      <c r="K13" s="285"/>
      <c r="L13" s="284">
        <f t="shared" si="2"/>
        <v>1567</v>
      </c>
      <c r="M13" s="287">
        <f t="shared" si="3"/>
        <v>0.4728781110402043</v>
      </c>
      <c r="N13" s="243">
        <v>2993</v>
      </c>
      <c r="O13" s="242">
        <v>3001</v>
      </c>
      <c r="P13" s="241"/>
      <c r="Q13" s="285"/>
      <c r="R13" s="284">
        <f t="shared" si="4"/>
        <v>5994</v>
      </c>
      <c r="S13" s="244">
        <f t="shared" si="5"/>
        <v>0.0034257908210067163</v>
      </c>
      <c r="T13" s="286">
        <v>2083</v>
      </c>
      <c r="U13" s="242">
        <v>2018</v>
      </c>
      <c r="V13" s="241"/>
      <c r="W13" s="285"/>
      <c r="X13" s="284">
        <f t="shared" si="6"/>
        <v>4101</v>
      </c>
      <c r="Y13" s="240">
        <f t="shared" si="7"/>
        <v>0.4615947329919532</v>
      </c>
    </row>
    <row r="14" spans="1:25" s="271" customFormat="1" ht="19.5" customHeight="1">
      <c r="A14" s="280" t="s">
        <v>60</v>
      </c>
      <c r="B14" s="277">
        <f>SUM(B15:B24)</f>
        <v>115666</v>
      </c>
      <c r="C14" s="276">
        <f>SUM(C15:C24)</f>
        <v>108651</v>
      </c>
      <c r="D14" s="275">
        <f>SUM(D15:D24)</f>
        <v>8</v>
      </c>
      <c r="E14" s="274">
        <f>SUM(E15:E24)</f>
        <v>6</v>
      </c>
      <c r="F14" s="273">
        <f t="shared" si="0"/>
        <v>224331</v>
      </c>
      <c r="G14" s="278">
        <f t="shared" si="1"/>
        <v>0.30159718207606784</v>
      </c>
      <c r="H14" s="277">
        <f>SUM(H15:H24)</f>
        <v>103100</v>
      </c>
      <c r="I14" s="276">
        <f>SUM(I15:I24)</f>
        <v>95447</v>
      </c>
      <c r="J14" s="275">
        <f>SUM(J15:J24)</f>
        <v>24</v>
      </c>
      <c r="K14" s="274">
        <f>SUM(K15:K24)</f>
        <v>17</v>
      </c>
      <c r="L14" s="273">
        <f t="shared" si="2"/>
        <v>198588</v>
      </c>
      <c r="M14" s="279">
        <f t="shared" si="3"/>
        <v>0.12963018913529512</v>
      </c>
      <c r="N14" s="277">
        <f>SUM(N15:N24)</f>
        <v>238046</v>
      </c>
      <c r="O14" s="276">
        <f>SUM(O15:O24)</f>
        <v>238856</v>
      </c>
      <c r="P14" s="275">
        <f>SUM(P15:P24)</f>
        <v>23</v>
      </c>
      <c r="Q14" s="274">
        <f>SUM(Q15:Q24)</f>
        <v>26</v>
      </c>
      <c r="R14" s="273">
        <f t="shared" si="4"/>
        <v>476951</v>
      </c>
      <c r="S14" s="278">
        <f t="shared" si="5"/>
        <v>0.27259498796629533</v>
      </c>
      <c r="T14" s="277">
        <f>SUM(T15:T24)</f>
        <v>212301</v>
      </c>
      <c r="U14" s="276">
        <f>SUM(U15:U24)</f>
        <v>213701</v>
      </c>
      <c r="V14" s="275">
        <f>SUM(V15:V24)</f>
        <v>70</v>
      </c>
      <c r="W14" s="274">
        <f>SUM(W15:W24)</f>
        <v>24</v>
      </c>
      <c r="X14" s="273">
        <f t="shared" si="6"/>
        <v>426096</v>
      </c>
      <c r="Y14" s="272">
        <f t="shared" si="7"/>
        <v>0.11935103826367777</v>
      </c>
    </row>
    <row r="15" spans="1:25" ht="19.5" customHeight="1">
      <c r="A15" s="238" t="s">
        <v>319</v>
      </c>
      <c r="B15" s="235">
        <v>29052</v>
      </c>
      <c r="C15" s="233">
        <v>27050</v>
      </c>
      <c r="D15" s="234">
        <v>0</v>
      </c>
      <c r="E15" s="281">
        <v>0</v>
      </c>
      <c r="F15" s="282">
        <f t="shared" si="0"/>
        <v>56102</v>
      </c>
      <c r="G15" s="236">
        <f t="shared" si="1"/>
        <v>0.07542517578413842</v>
      </c>
      <c r="H15" s="235">
        <v>24136</v>
      </c>
      <c r="I15" s="233">
        <v>23456</v>
      </c>
      <c r="J15" s="234"/>
      <c r="K15" s="281">
        <v>0</v>
      </c>
      <c r="L15" s="282">
        <f t="shared" si="2"/>
        <v>47592</v>
      </c>
      <c r="M15" s="283">
        <f t="shared" si="3"/>
        <v>0.17881156496890238</v>
      </c>
      <c r="N15" s="235">
        <v>60807</v>
      </c>
      <c r="O15" s="233">
        <v>61729</v>
      </c>
      <c r="P15" s="234">
        <v>8</v>
      </c>
      <c r="Q15" s="281">
        <v>12</v>
      </c>
      <c r="R15" s="282">
        <f t="shared" si="4"/>
        <v>122556</v>
      </c>
      <c r="S15" s="236">
        <f t="shared" si="5"/>
        <v>0.07004524855844163</v>
      </c>
      <c r="T15" s="239">
        <v>46497</v>
      </c>
      <c r="U15" s="233">
        <v>47983</v>
      </c>
      <c r="V15" s="234">
        <v>4</v>
      </c>
      <c r="W15" s="281">
        <v>3</v>
      </c>
      <c r="X15" s="282">
        <f t="shared" si="6"/>
        <v>94487</v>
      </c>
      <c r="Y15" s="232">
        <f t="shared" si="7"/>
        <v>0.29706732143046133</v>
      </c>
    </row>
    <row r="16" spans="1:25" ht="19.5" customHeight="1">
      <c r="A16" s="238" t="s">
        <v>318</v>
      </c>
      <c r="B16" s="235">
        <v>28378</v>
      </c>
      <c r="C16" s="233">
        <v>27414</v>
      </c>
      <c r="D16" s="234">
        <v>7</v>
      </c>
      <c r="E16" s="281">
        <v>6</v>
      </c>
      <c r="F16" s="282">
        <f t="shared" si="0"/>
        <v>55805</v>
      </c>
      <c r="G16" s="236">
        <f t="shared" si="1"/>
        <v>0.07502588026512147</v>
      </c>
      <c r="H16" s="235">
        <v>27236</v>
      </c>
      <c r="I16" s="233">
        <v>25808</v>
      </c>
      <c r="J16" s="234">
        <v>8</v>
      </c>
      <c r="K16" s="281">
        <v>10</v>
      </c>
      <c r="L16" s="282">
        <f t="shared" si="2"/>
        <v>53062</v>
      </c>
      <c r="M16" s="283">
        <f t="shared" si="3"/>
        <v>0.05169424446873472</v>
      </c>
      <c r="N16" s="235">
        <v>55670</v>
      </c>
      <c r="O16" s="233">
        <v>55235</v>
      </c>
      <c r="P16" s="234">
        <v>7</v>
      </c>
      <c r="Q16" s="281">
        <v>10</v>
      </c>
      <c r="R16" s="282">
        <f t="shared" si="4"/>
        <v>110922</v>
      </c>
      <c r="S16" s="236">
        <f t="shared" si="5"/>
        <v>0.06339599089885001</v>
      </c>
      <c r="T16" s="239">
        <v>54094</v>
      </c>
      <c r="U16" s="233">
        <v>54615</v>
      </c>
      <c r="V16" s="234">
        <v>10</v>
      </c>
      <c r="W16" s="281">
        <v>12</v>
      </c>
      <c r="X16" s="282">
        <f t="shared" si="6"/>
        <v>108731</v>
      </c>
      <c r="Y16" s="232">
        <f t="shared" si="7"/>
        <v>0.02015064700959246</v>
      </c>
    </row>
    <row r="17" spans="1:25" ht="19.5" customHeight="1">
      <c r="A17" s="238" t="s">
        <v>322</v>
      </c>
      <c r="B17" s="235">
        <v>18011</v>
      </c>
      <c r="C17" s="233">
        <v>16693</v>
      </c>
      <c r="D17" s="234">
        <v>0</v>
      </c>
      <c r="E17" s="281">
        <v>0</v>
      </c>
      <c r="F17" s="282">
        <f t="shared" si="0"/>
        <v>34704</v>
      </c>
      <c r="G17" s="236">
        <f t="shared" si="1"/>
        <v>0.046657076403920354</v>
      </c>
      <c r="H17" s="235">
        <v>11306</v>
      </c>
      <c r="I17" s="233">
        <v>10143</v>
      </c>
      <c r="J17" s="234"/>
      <c r="K17" s="281"/>
      <c r="L17" s="282">
        <f t="shared" si="2"/>
        <v>21449</v>
      </c>
      <c r="M17" s="283">
        <f t="shared" si="3"/>
        <v>0.6179775280898876</v>
      </c>
      <c r="N17" s="235">
        <v>38004</v>
      </c>
      <c r="O17" s="233">
        <v>37467</v>
      </c>
      <c r="P17" s="234">
        <v>4</v>
      </c>
      <c r="Q17" s="281">
        <v>4</v>
      </c>
      <c r="R17" s="282">
        <f t="shared" si="4"/>
        <v>75479</v>
      </c>
      <c r="S17" s="236">
        <f t="shared" si="5"/>
        <v>0.04313901657970736</v>
      </c>
      <c r="T17" s="239">
        <v>25324</v>
      </c>
      <c r="U17" s="233">
        <v>23958</v>
      </c>
      <c r="V17" s="234">
        <v>4</v>
      </c>
      <c r="W17" s="281">
        <v>2</v>
      </c>
      <c r="X17" s="282">
        <f t="shared" si="6"/>
        <v>49288</v>
      </c>
      <c r="Y17" s="232">
        <f t="shared" si="7"/>
        <v>0.5313869501704269</v>
      </c>
    </row>
    <row r="18" spans="1:25" ht="19.5" customHeight="1">
      <c r="A18" s="238" t="s">
        <v>321</v>
      </c>
      <c r="B18" s="235">
        <v>17236</v>
      </c>
      <c r="C18" s="233">
        <v>15290</v>
      </c>
      <c r="D18" s="234">
        <v>1</v>
      </c>
      <c r="E18" s="281">
        <v>0</v>
      </c>
      <c r="F18" s="282">
        <f>SUM(B18:E18)</f>
        <v>32527</v>
      </c>
      <c r="G18" s="236">
        <f>F18/$F$9</f>
        <v>0.04373025369381966</v>
      </c>
      <c r="H18" s="235">
        <v>14331</v>
      </c>
      <c r="I18" s="233">
        <v>12503</v>
      </c>
      <c r="J18" s="234">
        <v>5</v>
      </c>
      <c r="K18" s="281">
        <v>0</v>
      </c>
      <c r="L18" s="282">
        <f>SUM(H18:K18)</f>
        <v>26839</v>
      </c>
      <c r="M18" s="283">
        <f>IF(ISERROR(F18/L18-1),"         /0",(F18/L18-1))</f>
        <v>0.21193039979134842</v>
      </c>
      <c r="N18" s="235">
        <v>35094</v>
      </c>
      <c r="O18" s="233">
        <v>33452</v>
      </c>
      <c r="P18" s="234">
        <v>1</v>
      </c>
      <c r="Q18" s="281">
        <v>0</v>
      </c>
      <c r="R18" s="282">
        <f>SUM(N18:Q18)</f>
        <v>68547</v>
      </c>
      <c r="S18" s="236">
        <f>R18/$R$9</f>
        <v>0.039177124358950176</v>
      </c>
      <c r="T18" s="239">
        <v>29109</v>
      </c>
      <c r="U18" s="233">
        <v>26979</v>
      </c>
      <c r="V18" s="234">
        <v>37</v>
      </c>
      <c r="W18" s="281">
        <v>0</v>
      </c>
      <c r="X18" s="282">
        <f>SUM(T18:W18)</f>
        <v>56125</v>
      </c>
      <c r="Y18" s="232">
        <f>IF(ISERROR(R18/X18-1),"         /0",IF(R18/X18&gt;5,"  *  ",(R18/X18-1)))</f>
        <v>0.2213273942093541</v>
      </c>
    </row>
    <row r="19" spans="1:25" ht="19.5" customHeight="1">
      <c r="A19" s="238" t="s">
        <v>323</v>
      </c>
      <c r="B19" s="235">
        <v>10768</v>
      </c>
      <c r="C19" s="233">
        <v>9435</v>
      </c>
      <c r="D19" s="234">
        <v>0</v>
      </c>
      <c r="E19" s="281">
        <v>0</v>
      </c>
      <c r="F19" s="282">
        <f>SUM(B19:E19)</f>
        <v>20203</v>
      </c>
      <c r="G19" s="236">
        <f>F19/$F$9</f>
        <v>0.027161506298651536</v>
      </c>
      <c r="H19" s="235">
        <v>10071</v>
      </c>
      <c r="I19" s="233">
        <v>8064</v>
      </c>
      <c r="J19" s="234">
        <v>1</v>
      </c>
      <c r="K19" s="281"/>
      <c r="L19" s="282">
        <f>SUM(H19:K19)</f>
        <v>18136</v>
      </c>
      <c r="M19" s="283">
        <f>IF(ISERROR(F19/L19-1),"         /0",(F19/L19-1))</f>
        <v>0.11397220996912227</v>
      </c>
      <c r="N19" s="235">
        <v>21292</v>
      </c>
      <c r="O19" s="233">
        <v>22911</v>
      </c>
      <c r="P19" s="234">
        <v>3</v>
      </c>
      <c r="Q19" s="281"/>
      <c r="R19" s="282">
        <f>SUM(N19:Q19)</f>
        <v>44206</v>
      </c>
      <c r="S19" s="236">
        <f>R19/$R$9</f>
        <v>0.025265350189092907</v>
      </c>
      <c r="T19" s="239">
        <v>19104</v>
      </c>
      <c r="U19" s="233">
        <v>20647</v>
      </c>
      <c r="V19" s="234">
        <v>5</v>
      </c>
      <c r="W19" s="281">
        <v>0</v>
      </c>
      <c r="X19" s="282">
        <f>SUM(T19:W19)</f>
        <v>39756</v>
      </c>
      <c r="Y19" s="232">
        <f>IF(ISERROR(R19/X19-1),"         /0",IF(R19/X19&gt;5,"  *  ",(R19/X19-1)))</f>
        <v>0.11193279001911671</v>
      </c>
    </row>
    <row r="20" spans="1:25" ht="19.5" customHeight="1">
      <c r="A20" s="238" t="s">
        <v>320</v>
      </c>
      <c r="B20" s="235">
        <v>9077</v>
      </c>
      <c r="C20" s="233">
        <v>9743</v>
      </c>
      <c r="D20" s="234">
        <v>0</v>
      </c>
      <c r="E20" s="281">
        <v>0</v>
      </c>
      <c r="F20" s="282">
        <f>SUM(B20:E20)</f>
        <v>18820</v>
      </c>
      <c r="G20" s="236">
        <f>F20/$F$9</f>
        <v>0.025302160497976633</v>
      </c>
      <c r="H20" s="235">
        <v>13989</v>
      </c>
      <c r="I20" s="233">
        <v>13325</v>
      </c>
      <c r="J20" s="234">
        <v>0</v>
      </c>
      <c r="K20" s="281">
        <v>0</v>
      </c>
      <c r="L20" s="282">
        <f>SUM(H20:K20)</f>
        <v>27314</v>
      </c>
      <c r="M20" s="283">
        <f>IF(ISERROR(F20/L20-1),"         /0",(F20/L20-1))</f>
        <v>-0.3109760562348979</v>
      </c>
      <c r="N20" s="235">
        <v>20453</v>
      </c>
      <c r="O20" s="233">
        <v>21103</v>
      </c>
      <c r="P20" s="234">
        <v>0</v>
      </c>
      <c r="Q20" s="281">
        <v>0</v>
      </c>
      <c r="R20" s="282">
        <f>SUM(N20:Q20)</f>
        <v>41556</v>
      </c>
      <c r="S20" s="236">
        <f>R20/$R$9</f>
        <v>0.023750778004296813</v>
      </c>
      <c r="T20" s="239">
        <v>33692</v>
      </c>
      <c r="U20" s="233">
        <v>34549</v>
      </c>
      <c r="V20" s="234">
        <v>0</v>
      </c>
      <c r="W20" s="281">
        <v>0</v>
      </c>
      <c r="X20" s="282">
        <f>SUM(T20:W20)</f>
        <v>68241</v>
      </c>
      <c r="Y20" s="232">
        <f>IF(ISERROR(R20/X20-1),"         /0",IF(R20/X20&gt;5,"  *  ",(R20/X20-1)))</f>
        <v>-0.39104057677935555</v>
      </c>
    </row>
    <row r="21" spans="1:25" ht="19.5" customHeight="1">
      <c r="A21" s="238" t="s">
        <v>324</v>
      </c>
      <c r="B21" s="235">
        <v>2003</v>
      </c>
      <c r="C21" s="233">
        <v>1737</v>
      </c>
      <c r="D21" s="234">
        <v>0</v>
      </c>
      <c r="E21" s="281">
        <v>0</v>
      </c>
      <c r="F21" s="282">
        <f t="shared" si="0"/>
        <v>3740</v>
      </c>
      <c r="G21" s="236">
        <f t="shared" si="1"/>
        <v>0.0050281657950283</v>
      </c>
      <c r="H21" s="235">
        <v>1572</v>
      </c>
      <c r="I21" s="233">
        <v>1373</v>
      </c>
      <c r="J21" s="234"/>
      <c r="K21" s="281">
        <v>0</v>
      </c>
      <c r="L21" s="282">
        <f t="shared" si="2"/>
        <v>2945</v>
      </c>
      <c r="M21" s="283">
        <f t="shared" si="3"/>
        <v>0.2699490662139219</v>
      </c>
      <c r="N21" s="235">
        <v>4473</v>
      </c>
      <c r="O21" s="233">
        <v>4342</v>
      </c>
      <c r="P21" s="234"/>
      <c r="Q21" s="281">
        <v>0</v>
      </c>
      <c r="R21" s="282">
        <f t="shared" si="4"/>
        <v>8815</v>
      </c>
      <c r="S21" s="236">
        <f t="shared" si="5"/>
        <v>0.005038095776972673</v>
      </c>
      <c r="T21" s="239">
        <v>3431</v>
      </c>
      <c r="U21" s="233">
        <v>3452</v>
      </c>
      <c r="V21" s="234"/>
      <c r="W21" s="281">
        <v>0</v>
      </c>
      <c r="X21" s="282">
        <f t="shared" si="6"/>
        <v>6883</v>
      </c>
      <c r="Y21" s="232">
        <f t="shared" si="7"/>
        <v>0.2806915589132646</v>
      </c>
    </row>
    <row r="22" spans="1:25" ht="19.5" customHeight="1">
      <c r="A22" s="238" t="s">
        <v>326</v>
      </c>
      <c r="B22" s="235">
        <v>627</v>
      </c>
      <c r="C22" s="233">
        <v>730</v>
      </c>
      <c r="D22" s="234">
        <v>0</v>
      </c>
      <c r="E22" s="281">
        <v>0</v>
      </c>
      <c r="F22" s="282">
        <f t="shared" si="0"/>
        <v>1357</v>
      </c>
      <c r="G22" s="236">
        <f t="shared" si="1"/>
        <v>0.001824390637393958</v>
      </c>
      <c r="H22" s="235">
        <v>131</v>
      </c>
      <c r="I22" s="233">
        <v>265</v>
      </c>
      <c r="J22" s="234">
        <v>10</v>
      </c>
      <c r="K22" s="281">
        <v>7</v>
      </c>
      <c r="L22" s="282">
        <f t="shared" si="2"/>
        <v>413</v>
      </c>
      <c r="M22" s="283">
        <f t="shared" si="3"/>
        <v>2.2857142857142856</v>
      </c>
      <c r="N22" s="235">
        <v>1161</v>
      </c>
      <c r="O22" s="233">
        <v>1389</v>
      </c>
      <c r="P22" s="234"/>
      <c r="Q22" s="281"/>
      <c r="R22" s="282">
        <f t="shared" si="4"/>
        <v>2550</v>
      </c>
      <c r="S22" s="236">
        <f t="shared" si="5"/>
        <v>0.0014574185174452998</v>
      </c>
      <c r="T22" s="239">
        <v>331</v>
      </c>
      <c r="U22" s="233">
        <v>516</v>
      </c>
      <c r="V22" s="234">
        <v>10</v>
      </c>
      <c r="W22" s="281">
        <v>7</v>
      </c>
      <c r="X22" s="282">
        <f t="shared" si="6"/>
        <v>864</v>
      </c>
      <c r="Y22" s="232">
        <f t="shared" si="7"/>
        <v>1.9513888888888888</v>
      </c>
    </row>
    <row r="23" spans="1:25" ht="19.5" customHeight="1">
      <c r="A23" s="238" t="s">
        <v>325</v>
      </c>
      <c r="B23" s="235">
        <v>504</v>
      </c>
      <c r="C23" s="233">
        <v>558</v>
      </c>
      <c r="D23" s="234">
        <v>0</v>
      </c>
      <c r="E23" s="281">
        <v>0</v>
      </c>
      <c r="F23" s="282">
        <f>SUM(B23:E23)</f>
        <v>1062</v>
      </c>
      <c r="G23" s="236">
        <f>F23/$F$9</f>
        <v>0.0014277839770909238</v>
      </c>
      <c r="H23" s="235">
        <v>320</v>
      </c>
      <c r="I23" s="233">
        <v>510</v>
      </c>
      <c r="J23" s="234"/>
      <c r="K23" s="281"/>
      <c r="L23" s="282">
        <f>SUM(H23:K23)</f>
        <v>830</v>
      </c>
      <c r="M23" s="283">
        <f>IF(ISERROR(F23/L23-1),"         /0",(F23/L23-1))</f>
        <v>0.2795180722891566</v>
      </c>
      <c r="N23" s="235">
        <v>1074</v>
      </c>
      <c r="O23" s="233">
        <v>1227</v>
      </c>
      <c r="P23" s="234"/>
      <c r="Q23" s="281"/>
      <c r="R23" s="282">
        <f>SUM(N23:Q23)</f>
        <v>2301</v>
      </c>
      <c r="S23" s="236">
        <f>R23/$R$9</f>
        <v>0.0013151058857418174</v>
      </c>
      <c r="T23" s="239">
        <v>704</v>
      </c>
      <c r="U23" s="233">
        <v>1002</v>
      </c>
      <c r="V23" s="234"/>
      <c r="W23" s="281"/>
      <c r="X23" s="282">
        <f>SUM(T23:W23)</f>
        <v>1706</v>
      </c>
      <c r="Y23" s="232">
        <f>IF(ISERROR(R23/X23-1),"         /0",IF(R23/X23&gt;5,"  *  ",(R23/X23-1)))</f>
        <v>0.3487690504103165</v>
      </c>
    </row>
    <row r="24" spans="1:25" ht="19.5" customHeight="1" thickBot="1">
      <c r="A24" s="238" t="s">
        <v>56</v>
      </c>
      <c r="B24" s="235">
        <v>10</v>
      </c>
      <c r="C24" s="233">
        <v>1</v>
      </c>
      <c r="D24" s="234">
        <v>0</v>
      </c>
      <c r="E24" s="281">
        <v>0</v>
      </c>
      <c r="F24" s="282">
        <f t="shared" si="0"/>
        <v>11</v>
      </c>
      <c r="G24" s="236">
        <f t="shared" si="1"/>
        <v>1.4788722926553825E-05</v>
      </c>
      <c r="H24" s="235">
        <v>8</v>
      </c>
      <c r="I24" s="233"/>
      <c r="J24" s="234"/>
      <c r="K24" s="281"/>
      <c r="L24" s="282">
        <f t="shared" si="2"/>
        <v>8</v>
      </c>
      <c r="M24" s="283">
        <f t="shared" si="3"/>
        <v>0.375</v>
      </c>
      <c r="N24" s="235">
        <v>18</v>
      </c>
      <c r="O24" s="233">
        <v>1</v>
      </c>
      <c r="P24" s="234"/>
      <c r="Q24" s="281"/>
      <c r="R24" s="282">
        <f t="shared" si="4"/>
        <v>19</v>
      </c>
      <c r="S24" s="236">
        <f t="shared" si="5"/>
        <v>1.0859196796651253E-05</v>
      </c>
      <c r="T24" s="239">
        <v>15</v>
      </c>
      <c r="U24" s="233"/>
      <c r="V24" s="234"/>
      <c r="W24" s="281"/>
      <c r="X24" s="282">
        <f t="shared" si="6"/>
        <v>15</v>
      </c>
      <c r="Y24" s="232">
        <f t="shared" si="7"/>
        <v>0.2666666666666666</v>
      </c>
    </row>
    <row r="25" spans="1:25" s="271" customFormat="1" ht="19.5" customHeight="1">
      <c r="A25" s="280" t="s">
        <v>59</v>
      </c>
      <c r="B25" s="277">
        <f>SUM(B26:B32)</f>
        <v>46356</v>
      </c>
      <c r="C25" s="276">
        <f>SUM(C26:C32)</f>
        <v>38035</v>
      </c>
      <c r="D25" s="275">
        <f>SUM(D26:D32)</f>
        <v>29</v>
      </c>
      <c r="E25" s="274">
        <f>SUM(E26:E32)</f>
        <v>0</v>
      </c>
      <c r="F25" s="273">
        <f t="shared" si="0"/>
        <v>84420</v>
      </c>
      <c r="G25" s="278">
        <f t="shared" si="1"/>
        <v>0.11349672631451581</v>
      </c>
      <c r="H25" s="277">
        <f>SUM(H26:H32)</f>
        <v>41636</v>
      </c>
      <c r="I25" s="276">
        <f>SUM(I26:I32)</f>
        <v>36291</v>
      </c>
      <c r="J25" s="275">
        <f>SUM(J26:J32)</f>
        <v>25</v>
      </c>
      <c r="K25" s="274">
        <f>SUM(K26:K32)</f>
        <v>0</v>
      </c>
      <c r="L25" s="273">
        <f t="shared" si="2"/>
        <v>77952</v>
      </c>
      <c r="M25" s="279">
        <f t="shared" si="3"/>
        <v>0.08297413793103448</v>
      </c>
      <c r="N25" s="277">
        <f>SUM(N26:N32)</f>
        <v>106421</v>
      </c>
      <c r="O25" s="276">
        <f>SUM(O26:O32)</f>
        <v>89956</v>
      </c>
      <c r="P25" s="275">
        <f>SUM(P26:P32)</f>
        <v>35</v>
      </c>
      <c r="Q25" s="274">
        <f>SUM(Q26:Q32)</f>
        <v>0</v>
      </c>
      <c r="R25" s="273">
        <f t="shared" si="4"/>
        <v>196412</v>
      </c>
      <c r="S25" s="278">
        <f t="shared" si="5"/>
        <v>0.11225666111704556</v>
      </c>
      <c r="T25" s="277">
        <f>SUM(T26:T32)</f>
        <v>90601</v>
      </c>
      <c r="U25" s="276">
        <f>SUM(U26:U32)</f>
        <v>81294</v>
      </c>
      <c r="V25" s="275">
        <f>SUM(V26:V32)</f>
        <v>31</v>
      </c>
      <c r="W25" s="274">
        <f>SUM(W26:W32)</f>
        <v>0</v>
      </c>
      <c r="X25" s="273">
        <f t="shared" si="6"/>
        <v>171926</v>
      </c>
      <c r="Y25" s="272">
        <f t="shared" si="7"/>
        <v>0.14242173958563575</v>
      </c>
    </row>
    <row r="26" spans="1:25" ht="19.5" customHeight="1">
      <c r="A26" s="238" t="s">
        <v>327</v>
      </c>
      <c r="B26" s="235">
        <v>29486</v>
      </c>
      <c r="C26" s="233">
        <v>24021</v>
      </c>
      <c r="D26" s="234">
        <v>25</v>
      </c>
      <c r="E26" s="281">
        <v>0</v>
      </c>
      <c r="F26" s="282">
        <f t="shared" si="0"/>
        <v>53532</v>
      </c>
      <c r="G26" s="236">
        <f t="shared" si="1"/>
        <v>0.07196999233675266</v>
      </c>
      <c r="H26" s="235">
        <v>27755</v>
      </c>
      <c r="I26" s="233">
        <v>24038</v>
      </c>
      <c r="J26" s="234">
        <v>25</v>
      </c>
      <c r="K26" s="281"/>
      <c r="L26" s="282">
        <f t="shared" si="2"/>
        <v>51818</v>
      </c>
      <c r="M26" s="283">
        <f t="shared" si="3"/>
        <v>0.03307730904318973</v>
      </c>
      <c r="N26" s="235">
        <v>65131</v>
      </c>
      <c r="O26" s="233">
        <v>56857</v>
      </c>
      <c r="P26" s="234">
        <v>31</v>
      </c>
      <c r="Q26" s="281">
        <v>0</v>
      </c>
      <c r="R26" s="282">
        <f t="shared" si="4"/>
        <v>122019</v>
      </c>
      <c r="S26" s="236">
        <f t="shared" si="5"/>
        <v>0.06973833336476785</v>
      </c>
      <c r="T26" s="235">
        <v>58777</v>
      </c>
      <c r="U26" s="233">
        <v>54613</v>
      </c>
      <c r="V26" s="234">
        <v>31</v>
      </c>
      <c r="W26" s="281">
        <v>0</v>
      </c>
      <c r="X26" s="268">
        <f t="shared" si="6"/>
        <v>113421</v>
      </c>
      <c r="Y26" s="232">
        <f t="shared" si="7"/>
        <v>0.0758060676594281</v>
      </c>
    </row>
    <row r="27" spans="1:25" ht="19.5" customHeight="1">
      <c r="A27" s="238" t="s">
        <v>328</v>
      </c>
      <c r="B27" s="235">
        <v>6342</v>
      </c>
      <c r="C27" s="233">
        <v>5687</v>
      </c>
      <c r="D27" s="234">
        <v>0</v>
      </c>
      <c r="E27" s="281">
        <v>0</v>
      </c>
      <c r="F27" s="282">
        <f t="shared" si="0"/>
        <v>12029</v>
      </c>
      <c r="G27" s="236">
        <f t="shared" si="1"/>
        <v>0.016172140734865087</v>
      </c>
      <c r="H27" s="235">
        <v>6850</v>
      </c>
      <c r="I27" s="233">
        <v>6222</v>
      </c>
      <c r="J27" s="234"/>
      <c r="K27" s="281"/>
      <c r="L27" s="282">
        <f t="shared" si="2"/>
        <v>13072</v>
      </c>
      <c r="M27" s="283">
        <f t="shared" si="3"/>
        <v>-0.07978886168910648</v>
      </c>
      <c r="N27" s="235">
        <v>13722</v>
      </c>
      <c r="O27" s="233">
        <v>12898</v>
      </c>
      <c r="P27" s="234"/>
      <c r="Q27" s="281"/>
      <c r="R27" s="282">
        <f t="shared" si="4"/>
        <v>26620</v>
      </c>
      <c r="S27" s="236">
        <f t="shared" si="5"/>
        <v>0.015214306248781912</v>
      </c>
      <c r="T27" s="235">
        <v>14297</v>
      </c>
      <c r="U27" s="233">
        <v>13337</v>
      </c>
      <c r="V27" s="234"/>
      <c r="W27" s="281"/>
      <c r="X27" s="268">
        <f t="shared" si="6"/>
        <v>27634</v>
      </c>
      <c r="Y27" s="232">
        <f t="shared" si="7"/>
        <v>-0.036693927770138246</v>
      </c>
    </row>
    <row r="28" spans="1:25" ht="19.5" customHeight="1">
      <c r="A28" s="238" t="s">
        <v>329</v>
      </c>
      <c r="B28" s="235">
        <v>5798</v>
      </c>
      <c r="C28" s="233">
        <v>5205</v>
      </c>
      <c r="D28" s="234">
        <v>0</v>
      </c>
      <c r="E28" s="281">
        <v>0</v>
      </c>
      <c r="F28" s="282">
        <f>SUM(B28:E28)</f>
        <v>11003</v>
      </c>
      <c r="G28" s="236">
        <f>F28/$F$9</f>
        <v>0.014792756214624702</v>
      </c>
      <c r="H28" s="235">
        <v>5717</v>
      </c>
      <c r="I28" s="233">
        <v>6031</v>
      </c>
      <c r="J28" s="234"/>
      <c r="K28" s="281"/>
      <c r="L28" s="282">
        <f>SUM(H28:K28)</f>
        <v>11748</v>
      </c>
      <c r="M28" s="283">
        <f>IF(ISERROR(F28/L28-1),"         /0",(F28/L28-1))</f>
        <v>-0.06341504937010556</v>
      </c>
      <c r="N28" s="235">
        <v>13670</v>
      </c>
      <c r="O28" s="233">
        <v>12359</v>
      </c>
      <c r="P28" s="234"/>
      <c r="Q28" s="281"/>
      <c r="R28" s="282">
        <f>SUM(N28:Q28)</f>
        <v>26029</v>
      </c>
      <c r="S28" s="236">
        <f>R28/$R$9</f>
        <v>0.014876528074738708</v>
      </c>
      <c r="T28" s="235">
        <v>13519</v>
      </c>
      <c r="U28" s="233">
        <v>13344</v>
      </c>
      <c r="V28" s="234"/>
      <c r="W28" s="281"/>
      <c r="X28" s="268">
        <f>SUM(T28:W28)</f>
        <v>26863</v>
      </c>
      <c r="Y28" s="232">
        <f>IF(ISERROR(R28/X28-1),"         /0",IF(R28/X28&gt;5,"  *  ",(R28/X28-1)))</f>
        <v>-0.031046420727394608</v>
      </c>
    </row>
    <row r="29" spans="1:25" ht="19.5" customHeight="1">
      <c r="A29" s="238" t="s">
        <v>330</v>
      </c>
      <c r="B29" s="235">
        <v>3079</v>
      </c>
      <c r="C29" s="233">
        <v>2428</v>
      </c>
      <c r="D29" s="234">
        <v>4</v>
      </c>
      <c r="E29" s="281">
        <v>0</v>
      </c>
      <c r="F29" s="282">
        <f>SUM(B29:E29)</f>
        <v>5511</v>
      </c>
      <c r="G29" s="236">
        <f>F29/$F$9</f>
        <v>0.007409150186203466</v>
      </c>
      <c r="H29" s="235">
        <v>666</v>
      </c>
      <c r="I29" s="233">
        <v>0</v>
      </c>
      <c r="J29" s="234"/>
      <c r="K29" s="281"/>
      <c r="L29" s="282">
        <f>SUM(H29:K29)</f>
        <v>666</v>
      </c>
      <c r="M29" s="283">
        <f>IF(ISERROR(F29/L29-1),"         /0",(F29/L29-1))</f>
        <v>7.274774774774775</v>
      </c>
      <c r="N29" s="235">
        <v>9178</v>
      </c>
      <c r="O29" s="233">
        <v>5866</v>
      </c>
      <c r="P29" s="234">
        <v>4</v>
      </c>
      <c r="Q29" s="281"/>
      <c r="R29" s="282">
        <f>SUM(N29:Q29)</f>
        <v>15048</v>
      </c>
      <c r="S29" s="236">
        <f>R29/$R$9</f>
        <v>0.008600483862947792</v>
      </c>
      <c r="T29" s="235">
        <v>2605</v>
      </c>
      <c r="U29" s="233">
        <v>0</v>
      </c>
      <c r="V29" s="234"/>
      <c r="W29" s="281"/>
      <c r="X29" s="268">
        <f>SUM(T29:W29)</f>
        <v>2605</v>
      </c>
      <c r="Y29" s="232" t="str">
        <f>IF(ISERROR(R29/X29-1),"         /0",IF(R29/X29&gt;5,"  *  ",(R29/X29-1)))</f>
        <v>  *  </v>
      </c>
    </row>
    <row r="30" spans="1:25" ht="19.5" customHeight="1">
      <c r="A30" s="238" t="s">
        <v>471</v>
      </c>
      <c r="B30" s="235">
        <v>431</v>
      </c>
      <c r="C30" s="233">
        <v>435</v>
      </c>
      <c r="D30" s="234">
        <v>0</v>
      </c>
      <c r="E30" s="281">
        <v>0</v>
      </c>
      <c r="F30" s="217">
        <f>SUM(B30:E30)</f>
        <v>866</v>
      </c>
      <c r="G30" s="236">
        <f>F30/$F$9</f>
        <v>0.0011642758231268737</v>
      </c>
      <c r="H30" s="235">
        <v>2</v>
      </c>
      <c r="I30" s="233"/>
      <c r="J30" s="234"/>
      <c r="K30" s="281"/>
      <c r="L30" s="282">
        <f>SUM(H30:K30)</f>
        <v>2</v>
      </c>
      <c r="M30" s="283" t="s">
        <v>50</v>
      </c>
      <c r="N30" s="235">
        <v>959</v>
      </c>
      <c r="O30" s="233">
        <v>1088</v>
      </c>
      <c r="P30" s="234"/>
      <c r="Q30" s="281"/>
      <c r="R30" s="282">
        <f>SUM(N30:Q30)</f>
        <v>2047</v>
      </c>
      <c r="S30" s="236">
        <f>R30/$R$9</f>
        <v>0.0011699355706707955</v>
      </c>
      <c r="T30" s="235">
        <v>10</v>
      </c>
      <c r="U30" s="233"/>
      <c r="V30" s="234"/>
      <c r="W30" s="281"/>
      <c r="X30" s="268">
        <f>SUM(T30:W30)</f>
        <v>10</v>
      </c>
      <c r="Y30" s="232" t="str">
        <f>IF(ISERROR(R30/X30-1),"         /0",IF(R30/X30&gt;5,"  *  ",(R30/X30-1)))</f>
        <v>  *  </v>
      </c>
    </row>
    <row r="31" spans="1:25" ht="19.5" customHeight="1">
      <c r="A31" s="238" t="s">
        <v>472</v>
      </c>
      <c r="B31" s="235">
        <v>303</v>
      </c>
      <c r="C31" s="233">
        <v>72</v>
      </c>
      <c r="D31" s="234">
        <v>0</v>
      </c>
      <c r="E31" s="281">
        <v>0</v>
      </c>
      <c r="F31" s="282">
        <f>SUM(B31:E31)</f>
        <v>375</v>
      </c>
      <c r="G31" s="236">
        <f>F31/$F$9</f>
        <v>0.0005041610088597895</v>
      </c>
      <c r="H31" s="235">
        <v>64</v>
      </c>
      <c r="I31" s="233"/>
      <c r="J31" s="234"/>
      <c r="K31" s="281"/>
      <c r="L31" s="282">
        <f>SUM(H31:K31)</f>
        <v>64</v>
      </c>
      <c r="M31" s="283">
        <f>IF(ISERROR(F31/L31-1),"         /0",(F31/L31-1))</f>
        <v>4.859375</v>
      </c>
      <c r="N31" s="235">
        <v>1027</v>
      </c>
      <c r="O31" s="233">
        <v>397</v>
      </c>
      <c r="P31" s="234"/>
      <c r="Q31" s="281"/>
      <c r="R31" s="282">
        <f>SUM(N31:Q31)</f>
        <v>1424</v>
      </c>
      <c r="S31" s="236">
        <f>R31/$R$9</f>
        <v>0.000813868223075336</v>
      </c>
      <c r="T31" s="235">
        <v>215</v>
      </c>
      <c r="U31" s="233"/>
      <c r="V31" s="234"/>
      <c r="W31" s="281"/>
      <c r="X31" s="268">
        <f>SUM(T31:W31)</f>
        <v>215</v>
      </c>
      <c r="Y31" s="232" t="str">
        <f>IF(ISERROR(R31/X31-1),"         /0",IF(R31/X31&gt;5,"  *  ",(R31/X31-1)))</f>
        <v>  *  </v>
      </c>
    </row>
    <row r="32" spans="1:25" ht="19.5" customHeight="1" thickBot="1">
      <c r="A32" s="238" t="s">
        <v>56</v>
      </c>
      <c r="B32" s="235">
        <v>917</v>
      </c>
      <c r="C32" s="233">
        <v>187</v>
      </c>
      <c r="D32" s="234">
        <v>0</v>
      </c>
      <c r="E32" s="281">
        <v>0</v>
      </c>
      <c r="F32" s="282">
        <f t="shared" si="0"/>
        <v>1104</v>
      </c>
      <c r="G32" s="236">
        <f t="shared" si="1"/>
        <v>0.0014842500100832202</v>
      </c>
      <c r="H32" s="235">
        <v>582</v>
      </c>
      <c r="I32" s="233">
        <v>0</v>
      </c>
      <c r="J32" s="234">
        <v>0</v>
      </c>
      <c r="K32" s="281">
        <v>0</v>
      </c>
      <c r="L32" s="282">
        <f t="shared" si="2"/>
        <v>582</v>
      </c>
      <c r="M32" s="283">
        <f t="shared" si="3"/>
        <v>0.8969072164948453</v>
      </c>
      <c r="N32" s="235">
        <v>2734</v>
      </c>
      <c r="O32" s="233">
        <v>491</v>
      </c>
      <c r="P32" s="234">
        <v>0</v>
      </c>
      <c r="Q32" s="281">
        <v>0</v>
      </c>
      <c r="R32" s="282">
        <f t="shared" si="4"/>
        <v>3225</v>
      </c>
      <c r="S32" s="236">
        <f t="shared" si="5"/>
        <v>0.001843205772063173</v>
      </c>
      <c r="T32" s="235">
        <v>1178</v>
      </c>
      <c r="U32" s="233">
        <v>0</v>
      </c>
      <c r="V32" s="234">
        <v>0</v>
      </c>
      <c r="W32" s="281">
        <v>0</v>
      </c>
      <c r="X32" s="268">
        <f t="shared" si="6"/>
        <v>1178</v>
      </c>
      <c r="Y32" s="232">
        <f t="shared" si="7"/>
        <v>1.737691001697793</v>
      </c>
    </row>
    <row r="33" spans="1:25" s="271" customFormat="1" ht="19.5" customHeight="1">
      <c r="A33" s="280" t="s">
        <v>58</v>
      </c>
      <c r="B33" s="277">
        <f>SUM(B34:B42)</f>
        <v>103448</v>
      </c>
      <c r="C33" s="276">
        <f>SUM(C34:C42)</f>
        <v>97508</v>
      </c>
      <c r="D33" s="275">
        <f>SUM(D34:D42)</f>
        <v>3591</v>
      </c>
      <c r="E33" s="274">
        <f>SUM(E34:E42)</f>
        <v>3814</v>
      </c>
      <c r="F33" s="273">
        <f t="shared" si="0"/>
        <v>208361</v>
      </c>
      <c r="G33" s="278">
        <f t="shared" si="1"/>
        <v>0.2801266452454256</v>
      </c>
      <c r="H33" s="277">
        <f>SUM(H34:H42)</f>
        <v>82749</v>
      </c>
      <c r="I33" s="276">
        <f>SUM(I34:I42)</f>
        <v>78788</v>
      </c>
      <c r="J33" s="275">
        <f>SUM(J34:J42)</f>
        <v>3226</v>
      </c>
      <c r="K33" s="274">
        <f>SUM(K34:K42)</f>
        <v>3253</v>
      </c>
      <c r="L33" s="273">
        <f t="shared" si="2"/>
        <v>168016</v>
      </c>
      <c r="M33" s="279">
        <f t="shared" si="3"/>
        <v>0.24012594038662982</v>
      </c>
      <c r="N33" s="277">
        <f>SUM(N34:N42)</f>
        <v>251534</v>
      </c>
      <c r="O33" s="276">
        <f>SUM(O34:O42)</f>
        <v>240276</v>
      </c>
      <c r="P33" s="275">
        <f>SUM(P34:P42)</f>
        <v>8997</v>
      </c>
      <c r="Q33" s="274">
        <f>SUM(Q34:Q42)</f>
        <v>9785</v>
      </c>
      <c r="R33" s="273">
        <f t="shared" si="4"/>
        <v>510592</v>
      </c>
      <c r="S33" s="278">
        <f t="shared" si="5"/>
        <v>0.29182205319977667</v>
      </c>
      <c r="T33" s="277">
        <f>SUM(T34:T42)</f>
        <v>203015</v>
      </c>
      <c r="U33" s="276">
        <f>SUM(U34:U42)</f>
        <v>190929</v>
      </c>
      <c r="V33" s="275">
        <f>SUM(V34:V42)</f>
        <v>7501</v>
      </c>
      <c r="W33" s="274">
        <f>SUM(W34:W42)</f>
        <v>7649</v>
      </c>
      <c r="X33" s="273">
        <f t="shared" si="6"/>
        <v>409094</v>
      </c>
      <c r="Y33" s="272">
        <f t="shared" si="7"/>
        <v>0.24810434765603984</v>
      </c>
    </row>
    <row r="34" spans="1:25" s="208" customFormat="1" ht="19.5" customHeight="1">
      <c r="A34" s="223" t="s">
        <v>332</v>
      </c>
      <c r="B34" s="221">
        <v>63091</v>
      </c>
      <c r="C34" s="218">
        <v>56805</v>
      </c>
      <c r="D34" s="217">
        <v>3061</v>
      </c>
      <c r="E34" s="269">
        <v>2986</v>
      </c>
      <c r="F34" s="268">
        <f t="shared" si="0"/>
        <v>125943</v>
      </c>
      <c r="G34" s="220">
        <f t="shared" si="1"/>
        <v>0.16932146650354257</v>
      </c>
      <c r="H34" s="221">
        <v>50111</v>
      </c>
      <c r="I34" s="218">
        <v>46471</v>
      </c>
      <c r="J34" s="217">
        <v>2647</v>
      </c>
      <c r="K34" s="269">
        <v>2799</v>
      </c>
      <c r="L34" s="268">
        <f t="shared" si="2"/>
        <v>102028</v>
      </c>
      <c r="M34" s="270">
        <f t="shared" si="3"/>
        <v>0.2343964401928882</v>
      </c>
      <c r="N34" s="221">
        <v>158715</v>
      </c>
      <c r="O34" s="218">
        <v>144064</v>
      </c>
      <c r="P34" s="217">
        <v>6694</v>
      </c>
      <c r="Q34" s="269">
        <v>6804</v>
      </c>
      <c r="R34" s="268">
        <f t="shared" si="4"/>
        <v>316277</v>
      </c>
      <c r="S34" s="220">
        <f t="shared" si="5"/>
        <v>0.18076390448707727</v>
      </c>
      <c r="T34" s="219">
        <v>127171</v>
      </c>
      <c r="U34" s="218">
        <v>116410</v>
      </c>
      <c r="V34" s="217">
        <v>4995</v>
      </c>
      <c r="W34" s="269">
        <v>4999</v>
      </c>
      <c r="X34" s="268">
        <f t="shared" si="6"/>
        <v>253575</v>
      </c>
      <c r="Y34" s="216">
        <f t="shared" si="7"/>
        <v>0.24727201025337675</v>
      </c>
    </row>
    <row r="35" spans="1:25" s="208" customFormat="1" ht="19.5" customHeight="1">
      <c r="A35" s="223" t="s">
        <v>333</v>
      </c>
      <c r="B35" s="221">
        <v>27149</v>
      </c>
      <c r="C35" s="218">
        <v>27304</v>
      </c>
      <c r="D35" s="217">
        <v>526</v>
      </c>
      <c r="E35" s="269">
        <v>692</v>
      </c>
      <c r="F35" s="268">
        <f t="shared" si="0"/>
        <v>55671</v>
      </c>
      <c r="G35" s="220">
        <f t="shared" si="1"/>
        <v>0.0748457267312889</v>
      </c>
      <c r="H35" s="221">
        <v>20698</v>
      </c>
      <c r="I35" s="218">
        <v>19934</v>
      </c>
      <c r="J35" s="217"/>
      <c r="K35" s="269"/>
      <c r="L35" s="268">
        <f t="shared" si="2"/>
        <v>40632</v>
      </c>
      <c r="M35" s="270">
        <f t="shared" si="3"/>
        <v>0.3701269935026581</v>
      </c>
      <c r="N35" s="221">
        <v>62427</v>
      </c>
      <c r="O35" s="218">
        <v>65691</v>
      </c>
      <c r="P35" s="217">
        <v>2141</v>
      </c>
      <c r="Q35" s="269">
        <v>2805</v>
      </c>
      <c r="R35" s="268">
        <f t="shared" si="4"/>
        <v>133064</v>
      </c>
      <c r="S35" s="220">
        <f t="shared" si="5"/>
        <v>0.07605095592366327</v>
      </c>
      <c r="T35" s="219">
        <v>48455</v>
      </c>
      <c r="U35" s="218">
        <v>47523</v>
      </c>
      <c r="V35" s="217">
        <v>719</v>
      </c>
      <c r="W35" s="269">
        <v>863</v>
      </c>
      <c r="X35" s="268">
        <f t="shared" si="6"/>
        <v>97560</v>
      </c>
      <c r="Y35" s="216">
        <f t="shared" si="7"/>
        <v>0.3639196391963919</v>
      </c>
    </row>
    <row r="36" spans="1:25" s="208" customFormat="1" ht="19.5" customHeight="1">
      <c r="A36" s="223" t="s">
        <v>334</v>
      </c>
      <c r="B36" s="221">
        <v>4409</v>
      </c>
      <c r="C36" s="218">
        <v>4606</v>
      </c>
      <c r="D36" s="217">
        <v>0</v>
      </c>
      <c r="E36" s="269">
        <v>0</v>
      </c>
      <c r="F36" s="268">
        <f>SUM(B36:E36)</f>
        <v>9015</v>
      </c>
      <c r="G36" s="220">
        <f>F36/$F$9</f>
        <v>0.012120030652989338</v>
      </c>
      <c r="H36" s="221">
        <v>4585</v>
      </c>
      <c r="I36" s="218">
        <v>5047</v>
      </c>
      <c r="J36" s="217">
        <v>447</v>
      </c>
      <c r="K36" s="269">
        <v>329</v>
      </c>
      <c r="L36" s="268">
        <f>SUM(H36:K36)</f>
        <v>10408</v>
      </c>
      <c r="M36" s="270">
        <f>IF(ISERROR(F36/L36-1),"         /0",(F36/L36-1))</f>
        <v>-0.13383935434281324</v>
      </c>
      <c r="N36" s="221">
        <v>9909</v>
      </c>
      <c r="O36" s="218">
        <v>9802</v>
      </c>
      <c r="P36" s="217">
        <v>107</v>
      </c>
      <c r="Q36" s="269"/>
      <c r="R36" s="268">
        <f>SUM(N36:Q36)</f>
        <v>19818</v>
      </c>
      <c r="S36" s="220">
        <f>R36/$R$9</f>
        <v>0.011326713795580765</v>
      </c>
      <c r="T36" s="219">
        <v>10704</v>
      </c>
      <c r="U36" s="218">
        <v>10145</v>
      </c>
      <c r="V36" s="217">
        <v>1529</v>
      </c>
      <c r="W36" s="269">
        <v>1434</v>
      </c>
      <c r="X36" s="268">
        <f>SUM(T36:W36)</f>
        <v>23812</v>
      </c>
      <c r="Y36" s="216">
        <f>IF(ISERROR(R36/X36-1),"         /0",IF(R36/X36&gt;5,"  *  ",(R36/X36-1)))</f>
        <v>-0.16773055602217368</v>
      </c>
    </row>
    <row r="37" spans="1:25" s="208" customFormat="1" ht="19.5" customHeight="1">
      <c r="A37" s="223" t="s">
        <v>335</v>
      </c>
      <c r="B37" s="221">
        <v>3167</v>
      </c>
      <c r="C37" s="218">
        <v>3710</v>
      </c>
      <c r="D37" s="217">
        <v>0</v>
      </c>
      <c r="E37" s="269">
        <v>5</v>
      </c>
      <c r="F37" s="268">
        <f t="shared" si="0"/>
        <v>6882</v>
      </c>
      <c r="G37" s="220">
        <f t="shared" si="1"/>
        <v>0.009252362834594857</v>
      </c>
      <c r="H37" s="221">
        <v>2177</v>
      </c>
      <c r="I37" s="218">
        <v>2915</v>
      </c>
      <c r="J37" s="217">
        <v>6</v>
      </c>
      <c r="K37" s="269"/>
      <c r="L37" s="268">
        <f t="shared" si="2"/>
        <v>5098</v>
      </c>
      <c r="M37" s="270">
        <f t="shared" si="3"/>
        <v>0.34994115339348775</v>
      </c>
      <c r="N37" s="221">
        <v>8454</v>
      </c>
      <c r="O37" s="218">
        <v>10459</v>
      </c>
      <c r="P37" s="217">
        <v>4</v>
      </c>
      <c r="Q37" s="269">
        <v>16</v>
      </c>
      <c r="R37" s="268">
        <f t="shared" si="4"/>
        <v>18933</v>
      </c>
      <c r="S37" s="220">
        <f t="shared" si="5"/>
        <v>0.01082090383952622</v>
      </c>
      <c r="T37" s="219">
        <v>5660</v>
      </c>
      <c r="U37" s="218">
        <v>7655</v>
      </c>
      <c r="V37" s="217">
        <v>100</v>
      </c>
      <c r="W37" s="269">
        <v>196</v>
      </c>
      <c r="X37" s="268">
        <f t="shared" si="6"/>
        <v>13611</v>
      </c>
      <c r="Y37" s="216">
        <f t="shared" si="7"/>
        <v>0.3910072735287635</v>
      </c>
    </row>
    <row r="38" spans="1:25" s="208" customFormat="1" ht="19.5" customHeight="1">
      <c r="A38" s="223" t="s">
        <v>337</v>
      </c>
      <c r="B38" s="221">
        <v>2203</v>
      </c>
      <c r="C38" s="218">
        <v>2063</v>
      </c>
      <c r="D38" s="217">
        <v>0</v>
      </c>
      <c r="E38" s="269">
        <v>127</v>
      </c>
      <c r="F38" s="268">
        <f>SUM(B38:E38)</f>
        <v>4393</v>
      </c>
      <c r="G38" s="220">
        <f>F38/$F$9</f>
        <v>0.005906078165122813</v>
      </c>
      <c r="H38" s="221">
        <v>1847</v>
      </c>
      <c r="I38" s="218">
        <v>1644</v>
      </c>
      <c r="J38" s="217"/>
      <c r="K38" s="269"/>
      <c r="L38" s="268">
        <f>SUM(H38:K38)</f>
        <v>3491</v>
      </c>
      <c r="M38" s="270">
        <f>IF(ISERROR(F38/L38-1),"         /0",(F38/L38-1))</f>
        <v>0.25837868805499853</v>
      </c>
      <c r="N38" s="221">
        <v>4697</v>
      </c>
      <c r="O38" s="218">
        <v>4096</v>
      </c>
      <c r="P38" s="217"/>
      <c r="Q38" s="269">
        <v>127</v>
      </c>
      <c r="R38" s="268">
        <f>SUM(N38:Q38)</f>
        <v>8920</v>
      </c>
      <c r="S38" s="220">
        <f>R38/$R$9</f>
        <v>0.005098107127691009</v>
      </c>
      <c r="T38" s="219">
        <v>3878</v>
      </c>
      <c r="U38" s="218">
        <v>3347</v>
      </c>
      <c r="V38" s="217"/>
      <c r="W38" s="269">
        <v>8</v>
      </c>
      <c r="X38" s="268">
        <f>SUM(T38:W38)</f>
        <v>7233</v>
      </c>
      <c r="Y38" s="216">
        <f>IF(ISERROR(R38/X38-1),"         /0",IF(R38/X38&gt;5,"  *  ",(R38/X38-1)))</f>
        <v>0.2332365546799391</v>
      </c>
    </row>
    <row r="39" spans="1:25" s="208" customFormat="1" ht="19.5" customHeight="1">
      <c r="A39" s="223" t="s">
        <v>336</v>
      </c>
      <c r="B39" s="221">
        <v>1757</v>
      </c>
      <c r="C39" s="218">
        <v>1676</v>
      </c>
      <c r="D39" s="217">
        <v>3</v>
      </c>
      <c r="E39" s="269">
        <v>3</v>
      </c>
      <c r="F39" s="268">
        <f>SUM(B39:E39)</f>
        <v>3439</v>
      </c>
      <c r="G39" s="220">
        <f>F39/$F$9</f>
        <v>0.004623492558583509</v>
      </c>
      <c r="H39" s="221">
        <v>1645</v>
      </c>
      <c r="I39" s="218">
        <v>1715</v>
      </c>
      <c r="J39" s="217">
        <v>117</v>
      </c>
      <c r="K39" s="269">
        <v>116</v>
      </c>
      <c r="L39" s="268">
        <f>SUM(H39:K39)</f>
        <v>3593</v>
      </c>
      <c r="M39" s="270">
        <f>IF(ISERROR(F39/L39-1),"         /0",(F39/L39-1))</f>
        <v>-0.042861118842193124</v>
      </c>
      <c r="N39" s="221">
        <v>3886</v>
      </c>
      <c r="O39" s="218">
        <v>3676</v>
      </c>
      <c r="P39" s="217">
        <v>3</v>
      </c>
      <c r="Q39" s="269">
        <v>3</v>
      </c>
      <c r="R39" s="268">
        <f>SUM(N39:Q39)</f>
        <v>7568</v>
      </c>
      <c r="S39" s="220">
        <f>R39/$R$9</f>
        <v>0.0043253895451082465</v>
      </c>
      <c r="T39" s="219">
        <v>3661</v>
      </c>
      <c r="U39" s="218">
        <v>3657</v>
      </c>
      <c r="V39" s="217">
        <v>125</v>
      </c>
      <c r="W39" s="269">
        <v>116</v>
      </c>
      <c r="X39" s="268">
        <f>SUM(T39:W39)</f>
        <v>7559</v>
      </c>
      <c r="Y39" s="216">
        <f>IF(ISERROR(R39/X39-1),"         /0",IF(R39/X39&gt;5,"  *  ",(R39/X39-1)))</f>
        <v>0.001190633681704023</v>
      </c>
    </row>
    <row r="40" spans="1:25" s="208" customFormat="1" ht="19.5" customHeight="1">
      <c r="A40" s="223" t="s">
        <v>338</v>
      </c>
      <c r="B40" s="221">
        <v>1096</v>
      </c>
      <c r="C40" s="218">
        <v>970</v>
      </c>
      <c r="D40" s="217">
        <v>0</v>
      </c>
      <c r="E40" s="269">
        <v>0</v>
      </c>
      <c r="F40" s="268">
        <f t="shared" si="0"/>
        <v>2066</v>
      </c>
      <c r="G40" s="220">
        <f t="shared" si="1"/>
        <v>0.0027775910514782</v>
      </c>
      <c r="H40" s="221">
        <v>1235</v>
      </c>
      <c r="I40" s="218">
        <v>743</v>
      </c>
      <c r="J40" s="217">
        <v>9</v>
      </c>
      <c r="K40" s="269">
        <v>9</v>
      </c>
      <c r="L40" s="268">
        <f t="shared" si="2"/>
        <v>1996</v>
      </c>
      <c r="M40" s="270">
        <f t="shared" si="3"/>
        <v>0.0350701402805611</v>
      </c>
      <c r="N40" s="221">
        <v>2265</v>
      </c>
      <c r="O40" s="218">
        <v>1766</v>
      </c>
      <c r="P40" s="217">
        <v>37</v>
      </c>
      <c r="Q40" s="269">
        <v>19</v>
      </c>
      <c r="R40" s="268">
        <f t="shared" si="4"/>
        <v>4087</v>
      </c>
      <c r="S40" s="220">
        <f t="shared" si="5"/>
        <v>0.002335870384627035</v>
      </c>
      <c r="T40" s="219">
        <v>2545</v>
      </c>
      <c r="U40" s="218">
        <v>1502</v>
      </c>
      <c r="V40" s="217">
        <v>33</v>
      </c>
      <c r="W40" s="269">
        <v>33</v>
      </c>
      <c r="X40" s="268">
        <f t="shared" si="6"/>
        <v>4113</v>
      </c>
      <c r="Y40" s="216">
        <f t="shared" si="7"/>
        <v>-0.006321419888159485</v>
      </c>
    </row>
    <row r="41" spans="1:25" s="208" customFormat="1" ht="19.5" customHeight="1">
      <c r="A41" s="223" t="s">
        <v>339</v>
      </c>
      <c r="B41" s="221">
        <v>420</v>
      </c>
      <c r="C41" s="218">
        <v>269</v>
      </c>
      <c r="D41" s="217">
        <v>0</v>
      </c>
      <c r="E41" s="269">
        <v>0</v>
      </c>
      <c r="F41" s="268">
        <f t="shared" si="0"/>
        <v>689</v>
      </c>
      <c r="G41" s="220">
        <f t="shared" si="1"/>
        <v>0.0009263118269450532</v>
      </c>
      <c r="H41" s="221">
        <v>353</v>
      </c>
      <c r="I41" s="218">
        <v>232</v>
      </c>
      <c r="J41" s="217"/>
      <c r="K41" s="269"/>
      <c r="L41" s="268">
        <f t="shared" si="2"/>
        <v>585</v>
      </c>
      <c r="M41" s="270">
        <f t="shared" si="3"/>
        <v>0.1777777777777778</v>
      </c>
      <c r="N41" s="221">
        <v>848</v>
      </c>
      <c r="O41" s="218">
        <v>469</v>
      </c>
      <c r="P41" s="217"/>
      <c r="Q41" s="269">
        <v>0</v>
      </c>
      <c r="R41" s="268">
        <f t="shared" si="4"/>
        <v>1317</v>
      </c>
      <c r="S41" s="220">
        <f t="shared" si="5"/>
        <v>0.0007527137990099842</v>
      </c>
      <c r="T41" s="219">
        <v>619</v>
      </c>
      <c r="U41" s="218">
        <v>465</v>
      </c>
      <c r="V41" s="217"/>
      <c r="W41" s="269"/>
      <c r="X41" s="268">
        <f t="shared" si="6"/>
        <v>1084</v>
      </c>
      <c r="Y41" s="216">
        <f t="shared" si="7"/>
        <v>0.21494464944649438</v>
      </c>
    </row>
    <row r="42" spans="1:25" s="208" customFormat="1" ht="19.5" customHeight="1" thickBot="1">
      <c r="A42" s="238" t="s">
        <v>56</v>
      </c>
      <c r="B42" s="235">
        <v>156</v>
      </c>
      <c r="C42" s="233">
        <v>105</v>
      </c>
      <c r="D42" s="234">
        <v>1</v>
      </c>
      <c r="E42" s="281">
        <v>1</v>
      </c>
      <c r="F42" s="282">
        <f>SUM(B42:E42)</f>
        <v>263</v>
      </c>
      <c r="G42" s="236">
        <f>F42/$F$9</f>
        <v>0.0003535849208803323</v>
      </c>
      <c r="H42" s="235">
        <v>98</v>
      </c>
      <c r="I42" s="233">
        <v>87</v>
      </c>
      <c r="J42" s="234"/>
      <c r="K42" s="281">
        <v>0</v>
      </c>
      <c r="L42" s="282">
        <f>SUM(H42:K42)</f>
        <v>185</v>
      </c>
      <c r="M42" s="283">
        <f>IF(ISERROR(F42/L42-1),"         /0",(F42/L42-1))</f>
        <v>0.42162162162162153</v>
      </c>
      <c r="N42" s="235">
        <v>333</v>
      </c>
      <c r="O42" s="233">
        <v>253</v>
      </c>
      <c r="P42" s="234">
        <v>11</v>
      </c>
      <c r="Q42" s="281">
        <v>11</v>
      </c>
      <c r="R42" s="282">
        <f>SUM(N42:Q42)</f>
        <v>608</v>
      </c>
      <c r="S42" s="236">
        <f>R42/$R$9</f>
        <v>0.0003474942974928401</v>
      </c>
      <c r="T42" s="282">
        <v>322</v>
      </c>
      <c r="U42" s="233">
        <v>225</v>
      </c>
      <c r="V42" s="234"/>
      <c r="W42" s="281">
        <v>0</v>
      </c>
      <c r="X42" s="282">
        <f>SUM(T42:W42)</f>
        <v>547</v>
      </c>
      <c r="Y42" s="232">
        <f>IF(ISERROR(R42/X42-1),"         /0",IF(R42/X42&gt;5,"  *  ",(R42/X42-1)))</f>
        <v>0.11151736745886653</v>
      </c>
    </row>
    <row r="43" spans="1:25" s="271" customFormat="1" ht="19.5" customHeight="1">
      <c r="A43" s="280" t="s">
        <v>57</v>
      </c>
      <c r="B43" s="277">
        <f>SUM(B44:B46)</f>
        <v>8880</v>
      </c>
      <c r="C43" s="276">
        <f>SUM(C44:C46)</f>
        <v>8797</v>
      </c>
      <c r="D43" s="275">
        <f>SUM(D44:D46)</f>
        <v>5</v>
      </c>
      <c r="E43" s="274">
        <f>SUM(E44:E46)</f>
        <v>5</v>
      </c>
      <c r="F43" s="273">
        <f t="shared" si="0"/>
        <v>17687</v>
      </c>
      <c r="G43" s="278">
        <f t="shared" si="1"/>
        <v>0.02377892203654159</v>
      </c>
      <c r="H43" s="277">
        <f>SUM(H44:H46)</f>
        <v>5959</v>
      </c>
      <c r="I43" s="276">
        <f>SUM(I44:I46)</f>
        <v>5902</v>
      </c>
      <c r="J43" s="275">
        <f>SUM(J44:J46)</f>
        <v>169</v>
      </c>
      <c r="K43" s="274">
        <f>SUM(K44:K46)</f>
        <v>3</v>
      </c>
      <c r="L43" s="273">
        <f t="shared" si="2"/>
        <v>12033</v>
      </c>
      <c r="M43" s="279">
        <f t="shared" si="3"/>
        <v>0.4698745117593286</v>
      </c>
      <c r="N43" s="277">
        <f>SUM(N44:N46)</f>
        <v>26031</v>
      </c>
      <c r="O43" s="276">
        <f>SUM(O44:O46)</f>
        <v>25872</v>
      </c>
      <c r="P43" s="275">
        <f>SUM(P44:P46)</f>
        <v>124</v>
      </c>
      <c r="Q43" s="274">
        <f>SUM(Q44:Q46)</f>
        <v>241</v>
      </c>
      <c r="R43" s="273">
        <f t="shared" si="4"/>
        <v>52268</v>
      </c>
      <c r="S43" s="278">
        <f t="shared" si="5"/>
        <v>0.029873078850914087</v>
      </c>
      <c r="T43" s="277">
        <f>SUM(T44:T46)</f>
        <v>15474</v>
      </c>
      <c r="U43" s="276">
        <f>SUM(U44:U46)</f>
        <v>15874</v>
      </c>
      <c r="V43" s="275">
        <f>SUM(V44:V46)</f>
        <v>488</v>
      </c>
      <c r="W43" s="274">
        <f>SUM(W44:W46)</f>
        <v>314</v>
      </c>
      <c r="X43" s="273">
        <f t="shared" si="6"/>
        <v>32150</v>
      </c>
      <c r="Y43" s="272">
        <f t="shared" si="7"/>
        <v>0.6257542768273716</v>
      </c>
    </row>
    <row r="44" spans="1:25" ht="19.5" customHeight="1">
      <c r="A44" s="223" t="s">
        <v>340</v>
      </c>
      <c r="B44" s="221">
        <v>6527</v>
      </c>
      <c r="C44" s="218">
        <v>6585</v>
      </c>
      <c r="D44" s="217">
        <v>5</v>
      </c>
      <c r="E44" s="269">
        <v>5</v>
      </c>
      <c r="F44" s="268">
        <f t="shared" si="0"/>
        <v>13122</v>
      </c>
      <c r="G44" s="220">
        <f t="shared" si="1"/>
        <v>0.017641602022021752</v>
      </c>
      <c r="H44" s="221">
        <v>4032</v>
      </c>
      <c r="I44" s="218">
        <v>4019</v>
      </c>
      <c r="J44" s="217"/>
      <c r="K44" s="269"/>
      <c r="L44" s="268">
        <f t="shared" si="2"/>
        <v>8051</v>
      </c>
      <c r="M44" s="270">
        <f t="shared" si="3"/>
        <v>0.6298596447646254</v>
      </c>
      <c r="N44" s="221">
        <v>20083</v>
      </c>
      <c r="O44" s="218">
        <v>19941</v>
      </c>
      <c r="P44" s="217">
        <v>5</v>
      </c>
      <c r="Q44" s="269">
        <v>5</v>
      </c>
      <c r="R44" s="268">
        <f t="shared" si="4"/>
        <v>40034</v>
      </c>
      <c r="S44" s="220">
        <f t="shared" si="5"/>
        <v>0.022880899187217696</v>
      </c>
      <c r="T44" s="219">
        <v>10815</v>
      </c>
      <c r="U44" s="218">
        <v>10815</v>
      </c>
      <c r="V44" s="217"/>
      <c r="W44" s="269"/>
      <c r="X44" s="268">
        <f t="shared" si="6"/>
        <v>21630</v>
      </c>
      <c r="Y44" s="216">
        <f t="shared" si="7"/>
        <v>0.8508552935737401</v>
      </c>
    </row>
    <row r="45" spans="1:25" ht="19.5" customHeight="1">
      <c r="A45" s="223" t="s">
        <v>341</v>
      </c>
      <c r="B45" s="221">
        <v>2325</v>
      </c>
      <c r="C45" s="218">
        <v>2104</v>
      </c>
      <c r="D45" s="217">
        <v>0</v>
      </c>
      <c r="E45" s="269">
        <v>0</v>
      </c>
      <c r="F45" s="268">
        <f t="shared" si="0"/>
        <v>4429</v>
      </c>
      <c r="G45" s="220">
        <f t="shared" si="1"/>
        <v>0.005954477621973354</v>
      </c>
      <c r="H45" s="221">
        <v>1870</v>
      </c>
      <c r="I45" s="218">
        <v>1771</v>
      </c>
      <c r="J45" s="217">
        <v>169</v>
      </c>
      <c r="K45" s="269">
        <v>3</v>
      </c>
      <c r="L45" s="268">
        <f t="shared" si="2"/>
        <v>3813</v>
      </c>
      <c r="M45" s="270">
        <f t="shared" si="3"/>
        <v>0.16155258326776822</v>
      </c>
      <c r="N45" s="221">
        <v>5878</v>
      </c>
      <c r="O45" s="218">
        <v>5739</v>
      </c>
      <c r="P45" s="217">
        <v>119</v>
      </c>
      <c r="Q45" s="269">
        <v>236</v>
      </c>
      <c r="R45" s="268">
        <f t="shared" si="4"/>
        <v>11972</v>
      </c>
      <c r="S45" s="220">
        <f t="shared" si="5"/>
        <v>0.006842437055237305</v>
      </c>
      <c r="T45" s="219">
        <v>4562</v>
      </c>
      <c r="U45" s="218">
        <v>4837</v>
      </c>
      <c r="V45" s="217">
        <v>488</v>
      </c>
      <c r="W45" s="269">
        <v>314</v>
      </c>
      <c r="X45" s="268">
        <f t="shared" si="6"/>
        <v>10201</v>
      </c>
      <c r="Y45" s="216">
        <f t="shared" si="7"/>
        <v>0.1736104303499657</v>
      </c>
    </row>
    <row r="46" spans="1:25" ht="19.5" customHeight="1" thickBot="1">
      <c r="A46" s="223" t="s">
        <v>56</v>
      </c>
      <c r="B46" s="221">
        <v>28</v>
      </c>
      <c r="C46" s="218">
        <v>108</v>
      </c>
      <c r="D46" s="217">
        <v>0</v>
      </c>
      <c r="E46" s="269">
        <v>0</v>
      </c>
      <c r="F46" s="268">
        <f t="shared" si="0"/>
        <v>136</v>
      </c>
      <c r="G46" s="220">
        <f t="shared" si="1"/>
        <v>0.00018284239254648364</v>
      </c>
      <c r="H46" s="221">
        <v>57</v>
      </c>
      <c r="I46" s="218">
        <v>112</v>
      </c>
      <c r="J46" s="217"/>
      <c r="K46" s="269">
        <v>0</v>
      </c>
      <c r="L46" s="268">
        <f t="shared" si="2"/>
        <v>169</v>
      </c>
      <c r="M46" s="270">
        <f t="shared" si="3"/>
        <v>-0.1952662721893491</v>
      </c>
      <c r="N46" s="221">
        <v>70</v>
      </c>
      <c r="O46" s="218">
        <v>192</v>
      </c>
      <c r="P46" s="217">
        <v>0</v>
      </c>
      <c r="Q46" s="269">
        <v>0</v>
      </c>
      <c r="R46" s="268">
        <f t="shared" si="4"/>
        <v>262</v>
      </c>
      <c r="S46" s="220">
        <f t="shared" si="5"/>
        <v>0.00014974260845908568</v>
      </c>
      <c r="T46" s="219">
        <v>97</v>
      </c>
      <c r="U46" s="218">
        <v>222</v>
      </c>
      <c r="V46" s="217"/>
      <c r="W46" s="269">
        <v>0</v>
      </c>
      <c r="X46" s="268">
        <f t="shared" si="6"/>
        <v>319</v>
      </c>
      <c r="Y46" s="216">
        <f t="shared" si="7"/>
        <v>-0.17868338557993735</v>
      </c>
    </row>
    <row r="47" spans="1:25" s="208" customFormat="1" ht="19.5" customHeight="1" thickBot="1">
      <c r="A47" s="267" t="s">
        <v>56</v>
      </c>
      <c r="B47" s="264">
        <v>1208</v>
      </c>
      <c r="C47" s="263">
        <v>131</v>
      </c>
      <c r="D47" s="262">
        <v>0</v>
      </c>
      <c r="E47" s="261">
        <v>0</v>
      </c>
      <c r="F47" s="260">
        <f t="shared" si="0"/>
        <v>1339</v>
      </c>
      <c r="G47" s="265">
        <f t="shared" si="1"/>
        <v>0.0018001909089686882</v>
      </c>
      <c r="H47" s="264">
        <v>1256</v>
      </c>
      <c r="I47" s="263">
        <v>213</v>
      </c>
      <c r="J47" s="262">
        <v>0</v>
      </c>
      <c r="K47" s="261">
        <v>2</v>
      </c>
      <c r="L47" s="260">
        <f t="shared" si="2"/>
        <v>1471</v>
      </c>
      <c r="M47" s="266">
        <f t="shared" si="3"/>
        <v>-0.08973487423521409</v>
      </c>
      <c r="N47" s="264">
        <v>3765</v>
      </c>
      <c r="O47" s="263">
        <v>661</v>
      </c>
      <c r="P47" s="262">
        <v>0</v>
      </c>
      <c r="Q47" s="261">
        <v>0</v>
      </c>
      <c r="R47" s="260">
        <f t="shared" si="4"/>
        <v>4426</v>
      </c>
      <c r="S47" s="265">
        <f t="shared" si="5"/>
        <v>0.0025296213169462337</v>
      </c>
      <c r="T47" s="264">
        <v>3543</v>
      </c>
      <c r="U47" s="263">
        <v>700</v>
      </c>
      <c r="V47" s="262">
        <v>0</v>
      </c>
      <c r="W47" s="261">
        <v>3</v>
      </c>
      <c r="X47" s="260">
        <f t="shared" si="6"/>
        <v>4246</v>
      </c>
      <c r="Y47" s="259">
        <f t="shared" si="7"/>
        <v>0.04239284032030155</v>
      </c>
    </row>
    <row r="48" ht="15" thickTop="1">
      <c r="A48" s="83" t="s">
        <v>43</v>
      </c>
    </row>
    <row r="49" ht="14.25">
      <c r="A49" s="83" t="s">
        <v>55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48:Y65536 M48:M65536 Y3 M3">
    <cfRule type="cellIs" priority="3" dxfId="91" operator="lessThan" stopIfTrue="1">
      <formula>0</formula>
    </cfRule>
  </conditionalFormatting>
  <conditionalFormatting sqref="M9:M47 Y9:Y47">
    <cfRule type="cellIs" priority="4" dxfId="92" operator="lessThan" stopIfTrue="1">
      <formula>0</formula>
    </cfRule>
    <cfRule type="cellIs" priority="5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1"/>
  <sheetViews>
    <sheetView showGridLines="0" zoomScale="80" zoomScaleNormal="80" zoomScalePageLayoutView="0" workbookViewId="0" topLeftCell="C1">
      <selection activeCell="X1" sqref="X1:Y1"/>
    </sheetView>
  </sheetViews>
  <sheetFormatPr defaultColWidth="8.00390625" defaultRowHeight="15"/>
  <cols>
    <col min="1" max="1" width="25.8515625" style="117" customWidth="1"/>
    <col min="2" max="3" width="10.7109375" style="117" bestFit="1" customWidth="1"/>
    <col min="4" max="4" width="8.7109375" style="117" bestFit="1" customWidth="1"/>
    <col min="5" max="6" width="10.7109375" style="117" bestFit="1" customWidth="1"/>
    <col min="7" max="7" width="9.7109375" style="117" customWidth="1"/>
    <col min="8" max="9" width="10.7109375" style="117" bestFit="1" customWidth="1"/>
    <col min="10" max="10" width="8.7109375" style="117" customWidth="1"/>
    <col min="11" max="12" width="10.7109375" style="117" bestFit="1" customWidth="1"/>
    <col min="13" max="13" width="10.8515625" style="117" bestFit="1" customWidth="1"/>
    <col min="14" max="14" width="11.7109375" style="117" customWidth="1"/>
    <col min="15" max="15" width="11.28125" style="117" customWidth="1"/>
    <col min="16" max="16" width="9.00390625" style="117" customWidth="1"/>
    <col min="17" max="17" width="10.8515625" style="117" customWidth="1"/>
    <col min="18" max="18" width="12.7109375" style="117" bestFit="1" customWidth="1"/>
    <col min="19" max="19" width="9.8515625" style="117" bestFit="1" customWidth="1"/>
    <col min="20" max="21" width="11.140625" style="117" bestFit="1" customWidth="1"/>
    <col min="22" max="23" width="10.28125" style="117" customWidth="1"/>
    <col min="24" max="24" width="12.7109375" style="117" bestFit="1" customWidth="1"/>
    <col min="25" max="25" width="9.8515625" style="117" bestFit="1" customWidth="1"/>
    <col min="26" max="16384" width="8.00390625" style="117" customWidth="1"/>
  </cols>
  <sheetData>
    <row r="1" spans="24:25" ht="18.75" thickBot="1">
      <c r="X1" s="629" t="s">
        <v>28</v>
      </c>
      <c r="Y1" s="630"/>
    </row>
    <row r="2" ht="5.25" customHeight="1" thickBot="1"/>
    <row r="3" spans="1:25" ht="24" customHeight="1" thickTop="1">
      <c r="A3" s="702" t="s">
        <v>69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4"/>
    </row>
    <row r="4" spans="1:25" ht="21" customHeight="1" thickBot="1">
      <c r="A4" s="711" t="s">
        <v>45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  <c r="X4" s="712"/>
      <c r="Y4" s="713"/>
    </row>
    <row r="5" spans="1:25" s="258" customFormat="1" ht="15.75" customHeight="1" thickBot="1" thickTop="1">
      <c r="A5" s="714" t="s">
        <v>68</v>
      </c>
      <c r="B5" s="695" t="s">
        <v>36</v>
      </c>
      <c r="C5" s="696"/>
      <c r="D5" s="696"/>
      <c r="E5" s="696"/>
      <c r="F5" s="696"/>
      <c r="G5" s="696"/>
      <c r="H5" s="696"/>
      <c r="I5" s="696"/>
      <c r="J5" s="697"/>
      <c r="K5" s="697"/>
      <c r="L5" s="697"/>
      <c r="M5" s="698"/>
      <c r="N5" s="695" t="s">
        <v>35</v>
      </c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9"/>
    </row>
    <row r="6" spans="1:25" s="157" customFormat="1" ht="26.25" customHeight="1">
      <c r="A6" s="715"/>
      <c r="B6" s="687" t="s">
        <v>450</v>
      </c>
      <c r="C6" s="688"/>
      <c r="D6" s="688"/>
      <c r="E6" s="688"/>
      <c r="F6" s="688"/>
      <c r="G6" s="692" t="s">
        <v>34</v>
      </c>
      <c r="H6" s="687" t="s">
        <v>149</v>
      </c>
      <c r="I6" s="688"/>
      <c r="J6" s="688"/>
      <c r="K6" s="688"/>
      <c r="L6" s="688"/>
      <c r="M6" s="689" t="s">
        <v>33</v>
      </c>
      <c r="N6" s="687" t="s">
        <v>451</v>
      </c>
      <c r="O6" s="688"/>
      <c r="P6" s="688"/>
      <c r="Q6" s="688"/>
      <c r="R6" s="688"/>
      <c r="S6" s="692" t="s">
        <v>34</v>
      </c>
      <c r="T6" s="687" t="s">
        <v>150</v>
      </c>
      <c r="U6" s="688"/>
      <c r="V6" s="688"/>
      <c r="W6" s="688"/>
      <c r="X6" s="688"/>
      <c r="Y6" s="705" t="s">
        <v>33</v>
      </c>
    </row>
    <row r="7" spans="1:25" s="157" customFormat="1" ht="26.25" customHeight="1">
      <c r="A7" s="716"/>
      <c r="B7" s="710" t="s">
        <v>22</v>
      </c>
      <c r="C7" s="709"/>
      <c r="D7" s="708" t="s">
        <v>21</v>
      </c>
      <c r="E7" s="709"/>
      <c r="F7" s="700" t="s">
        <v>17</v>
      </c>
      <c r="G7" s="693"/>
      <c r="H7" s="710" t="s">
        <v>22</v>
      </c>
      <c r="I7" s="709"/>
      <c r="J7" s="708" t="s">
        <v>21</v>
      </c>
      <c r="K7" s="709"/>
      <c r="L7" s="700" t="s">
        <v>17</v>
      </c>
      <c r="M7" s="690"/>
      <c r="N7" s="710" t="s">
        <v>22</v>
      </c>
      <c r="O7" s="709"/>
      <c r="P7" s="708" t="s">
        <v>21</v>
      </c>
      <c r="Q7" s="709"/>
      <c r="R7" s="700" t="s">
        <v>17</v>
      </c>
      <c r="S7" s="693"/>
      <c r="T7" s="710" t="s">
        <v>22</v>
      </c>
      <c r="U7" s="709"/>
      <c r="V7" s="708" t="s">
        <v>21</v>
      </c>
      <c r="W7" s="709"/>
      <c r="X7" s="700" t="s">
        <v>17</v>
      </c>
      <c r="Y7" s="706"/>
    </row>
    <row r="8" spans="1:25" s="254" customFormat="1" ht="15" thickBot="1">
      <c r="A8" s="717"/>
      <c r="B8" s="257" t="s">
        <v>19</v>
      </c>
      <c r="C8" s="255" t="s">
        <v>18</v>
      </c>
      <c r="D8" s="256" t="s">
        <v>19</v>
      </c>
      <c r="E8" s="255" t="s">
        <v>18</v>
      </c>
      <c r="F8" s="701"/>
      <c r="G8" s="694"/>
      <c r="H8" s="257" t="s">
        <v>19</v>
      </c>
      <c r="I8" s="255" t="s">
        <v>18</v>
      </c>
      <c r="J8" s="256" t="s">
        <v>19</v>
      </c>
      <c r="K8" s="255" t="s">
        <v>18</v>
      </c>
      <c r="L8" s="701"/>
      <c r="M8" s="691"/>
      <c r="N8" s="257" t="s">
        <v>19</v>
      </c>
      <c r="O8" s="255" t="s">
        <v>18</v>
      </c>
      <c r="P8" s="256" t="s">
        <v>19</v>
      </c>
      <c r="Q8" s="255" t="s">
        <v>18</v>
      </c>
      <c r="R8" s="701"/>
      <c r="S8" s="694"/>
      <c r="T8" s="257" t="s">
        <v>19</v>
      </c>
      <c r="U8" s="255" t="s">
        <v>18</v>
      </c>
      <c r="V8" s="256" t="s">
        <v>19</v>
      </c>
      <c r="W8" s="255" t="s">
        <v>18</v>
      </c>
      <c r="X8" s="701"/>
      <c r="Y8" s="707"/>
    </row>
    <row r="9" spans="1:25" s="146" customFormat="1" ht="18" customHeight="1" thickBot="1" thickTop="1">
      <c r="A9" s="297" t="s">
        <v>24</v>
      </c>
      <c r="B9" s="425">
        <f>B10+B23+B39+B49+B62+B69</f>
        <v>376915</v>
      </c>
      <c r="C9" s="426">
        <f>C10+C23+C39+C49+C62+C69</f>
        <v>359389</v>
      </c>
      <c r="D9" s="427">
        <f>D10+D23+D39+D49+D62+D69</f>
        <v>3673</v>
      </c>
      <c r="E9" s="426">
        <f>E10+E23+E39+E49+E62+E69</f>
        <v>3833</v>
      </c>
      <c r="F9" s="427">
        <f aca="true" t="shared" si="0" ref="F9:F41">SUM(B9:E9)</f>
        <v>743810</v>
      </c>
      <c r="G9" s="428">
        <f aca="true" t="shared" si="1" ref="G9:G41">F9/$F$9</f>
        <v>1</v>
      </c>
      <c r="H9" s="425">
        <f>H10+H23+H39+H49+H62+H69</f>
        <v>328054</v>
      </c>
      <c r="I9" s="426">
        <f>I10+I23+I39+I49+I62+I69</f>
        <v>313667</v>
      </c>
      <c r="J9" s="427">
        <f>J10+J23+J39+J49+J62+J69</f>
        <v>3461</v>
      </c>
      <c r="K9" s="426">
        <f>K10+K23+K39+K49+K62+K69</f>
        <v>3279</v>
      </c>
      <c r="L9" s="427">
        <f aca="true" t="shared" si="2" ref="L9:L41">SUM(H9:K9)</f>
        <v>648461</v>
      </c>
      <c r="M9" s="429">
        <f aca="true" t="shared" si="3" ref="M9:M41">IF(ISERROR(F9/L9-1),"         /0",(F9/L9-1))</f>
        <v>0.14703891213195552</v>
      </c>
      <c r="N9" s="425">
        <f>N10+N23+N39+N49+N62+N69</f>
        <v>877182</v>
      </c>
      <c r="O9" s="426">
        <f>O10+O23+O39+O49+O62+O69</f>
        <v>852811</v>
      </c>
      <c r="P9" s="427">
        <f>P10+P23+P39+P49+P62+P69</f>
        <v>9603</v>
      </c>
      <c r="Q9" s="426">
        <f>Q10+Q23+Q39+Q49+Q62+Q69</f>
        <v>10073</v>
      </c>
      <c r="R9" s="427">
        <f aca="true" t="shared" si="4" ref="R9:R41">SUM(N9:Q9)</f>
        <v>1749669</v>
      </c>
      <c r="S9" s="428">
        <f aca="true" t="shared" si="5" ref="S9:S41">R9/$R$9</f>
        <v>1</v>
      </c>
      <c r="T9" s="425">
        <f>T10+T23+T39+T49+T62+T69</f>
        <v>755098</v>
      </c>
      <c r="U9" s="426">
        <f>U10+U23+U39+U49+U62+U69</f>
        <v>740426</v>
      </c>
      <c r="V9" s="427">
        <f>V10+V23+V39+V49+V62+V69</f>
        <v>8226</v>
      </c>
      <c r="W9" s="426">
        <f>W10+W23+W39+W49+W62+W69</f>
        <v>8239</v>
      </c>
      <c r="X9" s="427">
        <f aca="true" t="shared" si="6" ref="X9:X41">SUM(T9:W9)</f>
        <v>1511989</v>
      </c>
      <c r="Y9" s="429">
        <f>IF(ISERROR(R9/X9-1),"         /0",(R9/X9-1))</f>
        <v>0.1571969108240867</v>
      </c>
    </row>
    <row r="10" spans="1:25" s="271" customFormat="1" ht="19.5" customHeight="1">
      <c r="A10" s="280" t="s">
        <v>61</v>
      </c>
      <c r="B10" s="277">
        <f>SUM(B11:B22)</f>
        <v>101357</v>
      </c>
      <c r="C10" s="276">
        <f>SUM(C11:C22)</f>
        <v>106267</v>
      </c>
      <c r="D10" s="275">
        <f>SUM(D11:D22)</f>
        <v>40</v>
      </c>
      <c r="E10" s="276">
        <f>SUM(E11:E22)</f>
        <v>8</v>
      </c>
      <c r="F10" s="275">
        <f t="shared" si="0"/>
        <v>207672</v>
      </c>
      <c r="G10" s="278">
        <f t="shared" si="1"/>
        <v>0.27920033341848055</v>
      </c>
      <c r="H10" s="277">
        <f>SUM(H11:H22)</f>
        <v>93354</v>
      </c>
      <c r="I10" s="276">
        <f>SUM(I11:I22)</f>
        <v>97026</v>
      </c>
      <c r="J10" s="275">
        <f>SUM(J11:J22)</f>
        <v>17</v>
      </c>
      <c r="K10" s="276">
        <f>SUM(K11:K22)</f>
        <v>4</v>
      </c>
      <c r="L10" s="275">
        <f t="shared" si="2"/>
        <v>190401</v>
      </c>
      <c r="M10" s="279">
        <f t="shared" si="3"/>
        <v>0.09070855720295579</v>
      </c>
      <c r="N10" s="277">
        <f>SUM(N11:N22)</f>
        <v>251385</v>
      </c>
      <c r="O10" s="276">
        <f>SUM(O11:O22)</f>
        <v>257190</v>
      </c>
      <c r="P10" s="275">
        <f>SUM(P11:P22)</f>
        <v>424</v>
      </c>
      <c r="Q10" s="276">
        <f>SUM(Q11:Q22)</f>
        <v>21</v>
      </c>
      <c r="R10" s="275">
        <f t="shared" si="4"/>
        <v>509020</v>
      </c>
      <c r="S10" s="278">
        <f t="shared" si="5"/>
        <v>0.29092359754902214</v>
      </c>
      <c r="T10" s="277">
        <f>SUM(T11:T22)</f>
        <v>230164</v>
      </c>
      <c r="U10" s="276">
        <f>SUM(U11:U22)</f>
        <v>237928</v>
      </c>
      <c r="V10" s="275">
        <f>SUM(V11:V22)</f>
        <v>136</v>
      </c>
      <c r="W10" s="276">
        <f>SUM(W11:W22)</f>
        <v>249</v>
      </c>
      <c r="X10" s="275">
        <f t="shared" si="6"/>
        <v>468477</v>
      </c>
      <c r="Y10" s="272">
        <f aca="true" t="shared" si="7" ref="Y10:Y41">IF(ISERROR(R10/X10-1),"         /0",IF(R10/X10&gt;5,"  *  ",(R10/X10-1)))</f>
        <v>0.08654213547303291</v>
      </c>
    </row>
    <row r="11" spans="1:25" ht="19.5" customHeight="1">
      <c r="A11" s="223" t="s">
        <v>151</v>
      </c>
      <c r="B11" s="221">
        <v>37970</v>
      </c>
      <c r="C11" s="218">
        <v>38958</v>
      </c>
      <c r="D11" s="217">
        <v>24</v>
      </c>
      <c r="E11" s="218">
        <v>0</v>
      </c>
      <c r="F11" s="217">
        <f t="shared" si="0"/>
        <v>76952</v>
      </c>
      <c r="G11" s="220">
        <f t="shared" si="1"/>
        <v>0.10345652787674271</v>
      </c>
      <c r="H11" s="221">
        <v>34831</v>
      </c>
      <c r="I11" s="218">
        <v>34460</v>
      </c>
      <c r="J11" s="217">
        <v>11</v>
      </c>
      <c r="K11" s="218"/>
      <c r="L11" s="217">
        <f t="shared" si="2"/>
        <v>69302</v>
      </c>
      <c r="M11" s="222">
        <f t="shared" si="3"/>
        <v>0.11038642463420967</v>
      </c>
      <c r="N11" s="221">
        <v>89620</v>
      </c>
      <c r="O11" s="218">
        <v>89777</v>
      </c>
      <c r="P11" s="217">
        <v>128</v>
      </c>
      <c r="Q11" s="218">
        <v>0</v>
      </c>
      <c r="R11" s="217">
        <f t="shared" si="4"/>
        <v>179525</v>
      </c>
      <c r="S11" s="220">
        <f t="shared" si="5"/>
        <v>0.10260512131151664</v>
      </c>
      <c r="T11" s="221">
        <v>80736</v>
      </c>
      <c r="U11" s="218">
        <v>80497</v>
      </c>
      <c r="V11" s="217">
        <v>127</v>
      </c>
      <c r="W11" s="218">
        <v>243</v>
      </c>
      <c r="X11" s="217">
        <f t="shared" si="6"/>
        <v>161603</v>
      </c>
      <c r="Y11" s="216">
        <f t="shared" si="7"/>
        <v>0.1109014065332945</v>
      </c>
    </row>
    <row r="12" spans="1:25" ht="19.5" customHeight="1">
      <c r="A12" s="223" t="s">
        <v>178</v>
      </c>
      <c r="B12" s="221">
        <v>14672</v>
      </c>
      <c r="C12" s="218">
        <v>15491</v>
      </c>
      <c r="D12" s="217">
        <v>0</v>
      </c>
      <c r="E12" s="218">
        <v>0</v>
      </c>
      <c r="F12" s="217">
        <f t="shared" si="0"/>
        <v>30163</v>
      </c>
      <c r="G12" s="220">
        <f t="shared" si="1"/>
        <v>0.04055202269396754</v>
      </c>
      <c r="H12" s="221">
        <v>9722</v>
      </c>
      <c r="I12" s="218">
        <v>10668</v>
      </c>
      <c r="J12" s="217"/>
      <c r="K12" s="218"/>
      <c r="L12" s="217">
        <f t="shared" si="2"/>
        <v>20390</v>
      </c>
      <c r="M12" s="222">
        <f t="shared" si="3"/>
        <v>0.4793035801863659</v>
      </c>
      <c r="N12" s="221">
        <v>39183</v>
      </c>
      <c r="O12" s="218">
        <v>39350</v>
      </c>
      <c r="P12" s="217"/>
      <c r="Q12" s="218"/>
      <c r="R12" s="217">
        <f t="shared" si="4"/>
        <v>78533</v>
      </c>
      <c r="S12" s="220">
        <f t="shared" si="5"/>
        <v>0.04488448958060067</v>
      </c>
      <c r="T12" s="221">
        <v>28372</v>
      </c>
      <c r="U12" s="218">
        <v>29745</v>
      </c>
      <c r="V12" s="217"/>
      <c r="W12" s="218"/>
      <c r="X12" s="217">
        <f t="shared" si="6"/>
        <v>58117</v>
      </c>
      <c r="Y12" s="216">
        <f t="shared" si="7"/>
        <v>0.3512913605313419</v>
      </c>
    </row>
    <row r="13" spans="1:25" ht="19.5" customHeight="1">
      <c r="A13" s="223" t="s">
        <v>174</v>
      </c>
      <c r="B13" s="221">
        <v>13400</v>
      </c>
      <c r="C13" s="218">
        <v>15402</v>
      </c>
      <c r="D13" s="217">
        <v>0</v>
      </c>
      <c r="E13" s="218">
        <v>0</v>
      </c>
      <c r="F13" s="217">
        <f>SUM(B13:E13)</f>
        <v>28802</v>
      </c>
      <c r="G13" s="220">
        <f>F13/$F$9</f>
        <v>0.03872225433914575</v>
      </c>
      <c r="H13" s="221">
        <v>15113</v>
      </c>
      <c r="I13" s="218">
        <v>16030</v>
      </c>
      <c r="J13" s="217"/>
      <c r="K13" s="218"/>
      <c r="L13" s="217">
        <f>SUM(H13:K13)</f>
        <v>31143</v>
      </c>
      <c r="M13" s="222">
        <f>IF(ISERROR(F13/L13-1),"         /0",(F13/L13-1))</f>
        <v>-0.0751693799569727</v>
      </c>
      <c r="N13" s="221">
        <v>36353</v>
      </c>
      <c r="O13" s="218">
        <v>39746</v>
      </c>
      <c r="P13" s="217"/>
      <c r="Q13" s="218"/>
      <c r="R13" s="217">
        <f>SUM(N13:Q13)</f>
        <v>76099</v>
      </c>
      <c r="S13" s="220">
        <f>R13/$R$9</f>
        <v>0.043493369317282295</v>
      </c>
      <c r="T13" s="221">
        <v>40295</v>
      </c>
      <c r="U13" s="218">
        <v>42741</v>
      </c>
      <c r="V13" s="217"/>
      <c r="W13" s="218"/>
      <c r="X13" s="217">
        <f>SUM(T13:W13)</f>
        <v>83036</v>
      </c>
      <c r="Y13" s="216">
        <f>IF(ISERROR(R13/X13-1),"         /0",IF(R13/X13&gt;5,"  *  ",(R13/X13-1)))</f>
        <v>-0.08354207813478487</v>
      </c>
    </row>
    <row r="14" spans="1:25" ht="19.5" customHeight="1">
      <c r="A14" s="223" t="s">
        <v>177</v>
      </c>
      <c r="B14" s="221">
        <v>10932</v>
      </c>
      <c r="C14" s="218">
        <v>10700</v>
      </c>
      <c r="D14" s="217">
        <v>0</v>
      </c>
      <c r="E14" s="218">
        <v>0</v>
      </c>
      <c r="F14" s="217">
        <f t="shared" si="0"/>
        <v>21632</v>
      </c>
      <c r="G14" s="220">
        <f t="shared" si="1"/>
        <v>0.029082695849746574</v>
      </c>
      <c r="H14" s="221">
        <v>10235</v>
      </c>
      <c r="I14" s="218">
        <v>10975</v>
      </c>
      <c r="J14" s="217"/>
      <c r="K14" s="218"/>
      <c r="L14" s="217">
        <f t="shared" si="2"/>
        <v>21210</v>
      </c>
      <c r="M14" s="222">
        <f t="shared" si="3"/>
        <v>0.019896275341819925</v>
      </c>
      <c r="N14" s="221">
        <v>26970</v>
      </c>
      <c r="O14" s="218">
        <v>26021</v>
      </c>
      <c r="P14" s="217"/>
      <c r="Q14" s="218"/>
      <c r="R14" s="217">
        <f t="shared" si="4"/>
        <v>52991</v>
      </c>
      <c r="S14" s="220">
        <f t="shared" si="5"/>
        <v>0.030286299865860344</v>
      </c>
      <c r="T14" s="221">
        <v>23941</v>
      </c>
      <c r="U14" s="218">
        <v>25086</v>
      </c>
      <c r="V14" s="217"/>
      <c r="W14" s="218"/>
      <c r="X14" s="217">
        <f t="shared" si="6"/>
        <v>49027</v>
      </c>
      <c r="Y14" s="216">
        <f t="shared" si="7"/>
        <v>0.08085340730617818</v>
      </c>
    </row>
    <row r="15" spans="1:25" ht="19.5" customHeight="1">
      <c r="A15" s="223" t="s">
        <v>179</v>
      </c>
      <c r="B15" s="221">
        <v>8486</v>
      </c>
      <c r="C15" s="218">
        <v>9120</v>
      </c>
      <c r="D15" s="217">
        <v>0</v>
      </c>
      <c r="E15" s="218">
        <v>0</v>
      </c>
      <c r="F15" s="217">
        <f>SUM(B15:E15)</f>
        <v>17606</v>
      </c>
      <c r="G15" s="220">
        <f>F15/$F$9</f>
        <v>0.023670023258627874</v>
      </c>
      <c r="H15" s="221">
        <v>8903</v>
      </c>
      <c r="I15" s="218">
        <v>9326</v>
      </c>
      <c r="J15" s="217"/>
      <c r="K15" s="218"/>
      <c r="L15" s="217">
        <f>SUM(H15:K15)</f>
        <v>18229</v>
      </c>
      <c r="M15" s="222">
        <f>IF(ISERROR(F15/L15-1),"         /0",(F15/L15-1))</f>
        <v>-0.034176312469142545</v>
      </c>
      <c r="N15" s="221">
        <v>19224</v>
      </c>
      <c r="O15" s="218">
        <v>20481</v>
      </c>
      <c r="P15" s="217">
        <v>272</v>
      </c>
      <c r="Q15" s="218"/>
      <c r="R15" s="217">
        <f>SUM(N15:Q15)</f>
        <v>39977</v>
      </c>
      <c r="S15" s="220">
        <f>R15/$R$9</f>
        <v>0.02284832159682774</v>
      </c>
      <c r="T15" s="221">
        <v>18980</v>
      </c>
      <c r="U15" s="218">
        <v>20583</v>
      </c>
      <c r="V15" s="217"/>
      <c r="W15" s="218"/>
      <c r="X15" s="217">
        <f>SUM(T15:W15)</f>
        <v>39563</v>
      </c>
      <c r="Y15" s="216">
        <f>IF(ISERROR(R15/X15-1),"         /0",IF(R15/X15&gt;5,"  *  ",(R15/X15-1)))</f>
        <v>0.01046432272577924</v>
      </c>
    </row>
    <row r="16" spans="1:25" ht="19.5" customHeight="1">
      <c r="A16" s="223" t="s">
        <v>187</v>
      </c>
      <c r="B16" s="221">
        <v>4890</v>
      </c>
      <c r="C16" s="218">
        <v>5496</v>
      </c>
      <c r="D16" s="217">
        <v>0</v>
      </c>
      <c r="E16" s="218">
        <v>0</v>
      </c>
      <c r="F16" s="217">
        <f>SUM(B16:E16)</f>
        <v>10386</v>
      </c>
      <c r="G16" s="220">
        <f>F16/$F$9</f>
        <v>0.01396324330138073</v>
      </c>
      <c r="H16" s="221">
        <v>4361</v>
      </c>
      <c r="I16" s="218">
        <v>5446</v>
      </c>
      <c r="J16" s="217"/>
      <c r="K16" s="218"/>
      <c r="L16" s="217">
        <f>SUM(H16:K16)</f>
        <v>9807</v>
      </c>
      <c r="M16" s="222">
        <f>IF(ISERROR(F16/L16-1),"         /0",(F16/L16-1))</f>
        <v>0.05903946160905482</v>
      </c>
      <c r="N16" s="221">
        <v>11185</v>
      </c>
      <c r="O16" s="218">
        <v>13336</v>
      </c>
      <c r="P16" s="217"/>
      <c r="Q16" s="218"/>
      <c r="R16" s="217">
        <f>SUM(N16:Q16)</f>
        <v>24521</v>
      </c>
      <c r="S16" s="220">
        <f>R16/$R$9</f>
        <v>0.014014650771088703</v>
      </c>
      <c r="T16" s="221">
        <v>10347</v>
      </c>
      <c r="U16" s="218">
        <v>12231</v>
      </c>
      <c r="V16" s="217"/>
      <c r="W16" s="218"/>
      <c r="X16" s="217">
        <f>SUM(T16:W16)</f>
        <v>22578</v>
      </c>
      <c r="Y16" s="216">
        <f>IF(ISERROR(R16/X16-1),"         /0",IF(R16/X16&gt;5,"  *  ",(R16/X16-1)))</f>
        <v>0.08605722384622205</v>
      </c>
    </row>
    <row r="17" spans="1:25" ht="19.5" customHeight="1">
      <c r="A17" s="223" t="s">
        <v>152</v>
      </c>
      <c r="B17" s="221">
        <v>4819</v>
      </c>
      <c r="C17" s="218">
        <v>5371</v>
      </c>
      <c r="D17" s="217">
        <v>0</v>
      </c>
      <c r="E17" s="218">
        <v>0</v>
      </c>
      <c r="F17" s="217">
        <f>SUM(B17:E17)</f>
        <v>10190</v>
      </c>
      <c r="G17" s="220">
        <f>F17/$F$9</f>
        <v>0.013699735147416679</v>
      </c>
      <c r="H17" s="221">
        <v>4122</v>
      </c>
      <c r="I17" s="218">
        <v>4463</v>
      </c>
      <c r="J17" s="217"/>
      <c r="K17" s="218"/>
      <c r="L17" s="217">
        <f>SUM(H17:K17)</f>
        <v>8585</v>
      </c>
      <c r="M17" s="222">
        <f>IF(ISERROR(F17/L17-1),"         /0",(F17/L17-1))</f>
        <v>0.1869539895165988</v>
      </c>
      <c r="N17" s="221">
        <v>10598</v>
      </c>
      <c r="O17" s="218">
        <v>11579</v>
      </c>
      <c r="P17" s="217"/>
      <c r="Q17" s="218"/>
      <c r="R17" s="217">
        <f>SUM(N17:Q17)</f>
        <v>22177</v>
      </c>
      <c r="S17" s="220">
        <f>R17/$R$9</f>
        <v>0.012674968808386044</v>
      </c>
      <c r="T17" s="221">
        <v>9706</v>
      </c>
      <c r="U17" s="218">
        <v>10186</v>
      </c>
      <c r="V17" s="217"/>
      <c r="W17" s="218"/>
      <c r="X17" s="217">
        <f>SUM(T17:W17)</f>
        <v>19892</v>
      </c>
      <c r="Y17" s="216">
        <f>IF(ISERROR(R17/X17-1),"         /0",IF(R17/X17&gt;5,"  *  ",(R17/X17-1)))</f>
        <v>0.11487029961793693</v>
      </c>
    </row>
    <row r="18" spans="1:25" ht="19.5" customHeight="1">
      <c r="A18" s="223" t="s">
        <v>191</v>
      </c>
      <c r="B18" s="221">
        <v>2779</v>
      </c>
      <c r="C18" s="218">
        <v>2611</v>
      </c>
      <c r="D18" s="217">
        <v>0</v>
      </c>
      <c r="E18" s="218">
        <v>0</v>
      </c>
      <c r="F18" s="217">
        <f>SUM(B18:E18)</f>
        <v>5390</v>
      </c>
      <c r="G18" s="220">
        <f>F18/$F$9</f>
        <v>0.007246474234011374</v>
      </c>
      <c r="H18" s="221">
        <v>2650</v>
      </c>
      <c r="I18" s="218">
        <v>2471</v>
      </c>
      <c r="J18" s="217"/>
      <c r="K18" s="218"/>
      <c r="L18" s="217">
        <f>SUM(H18:K18)</f>
        <v>5121</v>
      </c>
      <c r="M18" s="222">
        <f>IF(ISERROR(F18/L18-1),"         /0",(F18/L18-1))</f>
        <v>0.05252880296817031</v>
      </c>
      <c r="N18" s="221">
        <v>6759</v>
      </c>
      <c r="O18" s="218">
        <v>6200</v>
      </c>
      <c r="P18" s="217"/>
      <c r="Q18" s="218"/>
      <c r="R18" s="217">
        <f>SUM(N18:Q18)</f>
        <v>12959</v>
      </c>
      <c r="S18" s="220">
        <f>R18/$R$9</f>
        <v>0.007406543751989662</v>
      </c>
      <c r="T18" s="221">
        <v>6288</v>
      </c>
      <c r="U18" s="218">
        <v>5521</v>
      </c>
      <c r="V18" s="217"/>
      <c r="W18" s="218"/>
      <c r="X18" s="217">
        <f>SUM(T18:W18)</f>
        <v>11809</v>
      </c>
      <c r="Y18" s="216">
        <f>IF(ISERROR(R18/X18-1),"         /0",IF(R18/X18&gt;5,"  *  ",(R18/X18-1)))</f>
        <v>0.09738335168092127</v>
      </c>
    </row>
    <row r="19" spans="1:25" ht="19.5" customHeight="1">
      <c r="A19" s="223" t="s">
        <v>181</v>
      </c>
      <c r="B19" s="221">
        <v>2545</v>
      </c>
      <c r="C19" s="218">
        <v>2385</v>
      </c>
      <c r="D19" s="217">
        <v>0</v>
      </c>
      <c r="E19" s="218">
        <v>0</v>
      </c>
      <c r="F19" s="217">
        <f>SUM(B19:E19)</f>
        <v>4930</v>
      </c>
      <c r="G19" s="220">
        <f>F19/$F$9</f>
        <v>0.006628036729810032</v>
      </c>
      <c r="H19" s="221">
        <v>2638</v>
      </c>
      <c r="I19" s="218">
        <v>2281</v>
      </c>
      <c r="J19" s="217"/>
      <c r="K19" s="218"/>
      <c r="L19" s="217">
        <f>SUM(H19:K19)</f>
        <v>4919</v>
      </c>
      <c r="M19" s="222">
        <f>IF(ISERROR(F19/L19-1),"         /0",(F19/L19-1))</f>
        <v>0.0022362268753812753</v>
      </c>
      <c r="N19" s="221">
        <v>8421</v>
      </c>
      <c r="O19" s="218">
        <v>8093</v>
      </c>
      <c r="P19" s="217"/>
      <c r="Q19" s="218"/>
      <c r="R19" s="217">
        <f>SUM(N19:Q19)</f>
        <v>16514</v>
      </c>
      <c r="S19" s="220">
        <f>R19/$R$9</f>
        <v>0.009438356626310462</v>
      </c>
      <c r="T19" s="221">
        <v>8279</v>
      </c>
      <c r="U19" s="218">
        <v>8326</v>
      </c>
      <c r="V19" s="217"/>
      <c r="W19" s="218"/>
      <c r="X19" s="217">
        <f>SUM(T19:W19)</f>
        <v>16605</v>
      </c>
      <c r="Y19" s="216">
        <f>IF(ISERROR(R19/X19-1),"         /0",IF(R19/X19&gt;5,"  *  ",(R19/X19-1)))</f>
        <v>-0.00548027702499243</v>
      </c>
    </row>
    <row r="20" spans="1:25" ht="19.5" customHeight="1">
      <c r="A20" s="223" t="s">
        <v>185</v>
      </c>
      <c r="B20" s="221">
        <v>390</v>
      </c>
      <c r="C20" s="218">
        <v>535</v>
      </c>
      <c r="D20" s="217">
        <v>0</v>
      </c>
      <c r="E20" s="218">
        <v>0</v>
      </c>
      <c r="F20" s="217">
        <f t="shared" si="0"/>
        <v>925</v>
      </c>
      <c r="G20" s="220">
        <f t="shared" si="1"/>
        <v>0.0012435971551874806</v>
      </c>
      <c r="H20" s="221">
        <v>444</v>
      </c>
      <c r="I20" s="218">
        <v>857</v>
      </c>
      <c r="J20" s="217"/>
      <c r="K20" s="218"/>
      <c r="L20" s="217">
        <f t="shared" si="2"/>
        <v>1301</v>
      </c>
      <c r="M20" s="222">
        <f t="shared" si="3"/>
        <v>-0.28900845503458883</v>
      </c>
      <c r="N20" s="221">
        <v>1294</v>
      </c>
      <c r="O20" s="218">
        <v>2182</v>
      </c>
      <c r="P20" s="217"/>
      <c r="Q20" s="218"/>
      <c r="R20" s="217">
        <f t="shared" si="4"/>
        <v>3476</v>
      </c>
      <c r="S20" s="220">
        <f t="shared" si="5"/>
        <v>0.0019866614771136713</v>
      </c>
      <c r="T20" s="221">
        <v>1458</v>
      </c>
      <c r="U20" s="218">
        <v>2614</v>
      </c>
      <c r="V20" s="217"/>
      <c r="W20" s="218"/>
      <c r="X20" s="217">
        <f t="shared" si="6"/>
        <v>4072</v>
      </c>
      <c r="Y20" s="216">
        <f t="shared" si="7"/>
        <v>-0.14636542239685657</v>
      </c>
    </row>
    <row r="21" spans="1:25" ht="19.5" customHeight="1">
      <c r="A21" s="223" t="s">
        <v>186</v>
      </c>
      <c r="B21" s="221">
        <v>381</v>
      </c>
      <c r="C21" s="218">
        <v>0</v>
      </c>
      <c r="D21" s="217">
        <v>0</v>
      </c>
      <c r="E21" s="218">
        <v>0</v>
      </c>
      <c r="F21" s="217">
        <f>SUM(B21:E21)</f>
        <v>381</v>
      </c>
      <c r="G21" s="220">
        <f>F21/$F$9</f>
        <v>0.0005122275850015461</v>
      </c>
      <c r="H21" s="221">
        <v>260</v>
      </c>
      <c r="I21" s="218"/>
      <c r="J21" s="217"/>
      <c r="K21" s="218"/>
      <c r="L21" s="217">
        <f>SUM(H21:K21)</f>
        <v>260</v>
      </c>
      <c r="M21" s="222">
        <f>IF(ISERROR(F21/L21-1),"         /0",(F21/L21-1))</f>
        <v>0.4653846153846153</v>
      </c>
      <c r="N21" s="221">
        <v>1526</v>
      </c>
      <c r="O21" s="218"/>
      <c r="P21" s="217"/>
      <c r="Q21" s="218"/>
      <c r="R21" s="217">
        <f>SUM(N21:Q21)</f>
        <v>1526</v>
      </c>
      <c r="S21" s="220">
        <f>R21/$R$9</f>
        <v>0.0008721649637731479</v>
      </c>
      <c r="T21" s="221">
        <v>1310</v>
      </c>
      <c r="U21" s="218"/>
      <c r="V21" s="217"/>
      <c r="W21" s="218"/>
      <c r="X21" s="217">
        <f>SUM(T21:W21)</f>
        <v>1310</v>
      </c>
      <c r="Y21" s="216">
        <f>IF(ISERROR(R21/X21-1),"         /0",IF(R21/X21&gt;5,"  *  ",(R21/X21-1)))</f>
        <v>0.16488549618320603</v>
      </c>
    </row>
    <row r="22" spans="1:25" ht="19.5" customHeight="1" thickBot="1">
      <c r="A22" s="223" t="s">
        <v>161</v>
      </c>
      <c r="B22" s="221">
        <v>93</v>
      </c>
      <c r="C22" s="218">
        <v>198</v>
      </c>
      <c r="D22" s="217">
        <v>16</v>
      </c>
      <c r="E22" s="218">
        <v>8</v>
      </c>
      <c r="F22" s="217">
        <f t="shared" si="0"/>
        <v>315</v>
      </c>
      <c r="G22" s="220">
        <f t="shared" si="1"/>
        <v>0.00042349524744222315</v>
      </c>
      <c r="H22" s="221">
        <v>75</v>
      </c>
      <c r="I22" s="218">
        <v>49</v>
      </c>
      <c r="J22" s="217">
        <v>6</v>
      </c>
      <c r="K22" s="218">
        <v>4</v>
      </c>
      <c r="L22" s="217">
        <f t="shared" si="2"/>
        <v>134</v>
      </c>
      <c r="M22" s="222">
        <f t="shared" si="3"/>
        <v>1.3507462686567164</v>
      </c>
      <c r="N22" s="221">
        <v>252</v>
      </c>
      <c r="O22" s="218">
        <v>425</v>
      </c>
      <c r="P22" s="217">
        <v>24</v>
      </c>
      <c r="Q22" s="218">
        <v>21</v>
      </c>
      <c r="R22" s="217">
        <f t="shared" si="4"/>
        <v>722</v>
      </c>
      <c r="S22" s="220">
        <f t="shared" si="5"/>
        <v>0.0004126494782727476</v>
      </c>
      <c r="T22" s="221">
        <v>452</v>
      </c>
      <c r="U22" s="218">
        <v>398</v>
      </c>
      <c r="V22" s="217">
        <v>9</v>
      </c>
      <c r="W22" s="218">
        <v>6</v>
      </c>
      <c r="X22" s="217">
        <f t="shared" si="6"/>
        <v>865</v>
      </c>
      <c r="Y22" s="216">
        <f t="shared" si="7"/>
        <v>-0.16531791907514448</v>
      </c>
    </row>
    <row r="23" spans="1:25" s="271" customFormat="1" ht="19.5" customHeight="1">
      <c r="A23" s="280" t="s">
        <v>60</v>
      </c>
      <c r="B23" s="277">
        <f>SUM(B24:B38)</f>
        <v>115666</v>
      </c>
      <c r="C23" s="276">
        <f>SUM(C24:C38)</f>
        <v>108651</v>
      </c>
      <c r="D23" s="275">
        <f>SUM(D24:D38)</f>
        <v>8</v>
      </c>
      <c r="E23" s="276">
        <f>SUM(E24:E38)</f>
        <v>6</v>
      </c>
      <c r="F23" s="275">
        <f t="shared" si="0"/>
        <v>224331</v>
      </c>
      <c r="G23" s="278">
        <f t="shared" si="1"/>
        <v>0.30159718207606784</v>
      </c>
      <c r="H23" s="277">
        <f>SUM(H24:H38)</f>
        <v>103100</v>
      </c>
      <c r="I23" s="276">
        <f>SUM(I24:I38)</f>
        <v>95447</v>
      </c>
      <c r="J23" s="275">
        <f>SUM(J24:J38)</f>
        <v>24</v>
      </c>
      <c r="K23" s="276">
        <f>SUM(K24:K38)</f>
        <v>17</v>
      </c>
      <c r="L23" s="275">
        <f t="shared" si="2"/>
        <v>198588</v>
      </c>
      <c r="M23" s="279">
        <f t="shared" si="3"/>
        <v>0.12963018913529512</v>
      </c>
      <c r="N23" s="277">
        <f>SUM(N24:N38)</f>
        <v>238046</v>
      </c>
      <c r="O23" s="276">
        <f>SUM(O24:O38)</f>
        <v>238856</v>
      </c>
      <c r="P23" s="275">
        <f>SUM(P24:P38)</f>
        <v>23</v>
      </c>
      <c r="Q23" s="276">
        <f>SUM(Q24:Q38)</f>
        <v>26</v>
      </c>
      <c r="R23" s="275">
        <f t="shared" si="4"/>
        <v>476951</v>
      </c>
      <c r="S23" s="278">
        <f t="shared" si="5"/>
        <v>0.27259498796629533</v>
      </c>
      <c r="T23" s="277">
        <f>SUM(T24:T38)</f>
        <v>212301</v>
      </c>
      <c r="U23" s="276">
        <f>SUM(U24:U38)</f>
        <v>213701</v>
      </c>
      <c r="V23" s="275">
        <f>SUM(V24:V38)</f>
        <v>70</v>
      </c>
      <c r="W23" s="276">
        <f>SUM(W24:W38)</f>
        <v>24</v>
      </c>
      <c r="X23" s="275">
        <f t="shared" si="6"/>
        <v>426096</v>
      </c>
      <c r="Y23" s="272">
        <f t="shared" si="7"/>
        <v>0.11935103826367777</v>
      </c>
    </row>
    <row r="24" spans="1:25" ht="19.5" customHeight="1">
      <c r="A24" s="238" t="s">
        <v>151</v>
      </c>
      <c r="B24" s="235">
        <v>23391</v>
      </c>
      <c r="C24" s="233">
        <v>22183</v>
      </c>
      <c r="D24" s="234">
        <v>1</v>
      </c>
      <c r="E24" s="233">
        <v>0</v>
      </c>
      <c r="F24" s="234">
        <f t="shared" si="0"/>
        <v>45575</v>
      </c>
      <c r="G24" s="236">
        <f t="shared" si="1"/>
        <v>0.061272367943426415</v>
      </c>
      <c r="H24" s="235">
        <v>28397</v>
      </c>
      <c r="I24" s="233">
        <v>23434</v>
      </c>
      <c r="J24" s="234">
        <v>6</v>
      </c>
      <c r="K24" s="233"/>
      <c r="L24" s="234">
        <f t="shared" si="2"/>
        <v>51837</v>
      </c>
      <c r="M24" s="237">
        <f t="shared" si="3"/>
        <v>-0.1208017439280823</v>
      </c>
      <c r="N24" s="235">
        <v>51898</v>
      </c>
      <c r="O24" s="233">
        <v>51296</v>
      </c>
      <c r="P24" s="234">
        <v>4</v>
      </c>
      <c r="Q24" s="233">
        <v>0</v>
      </c>
      <c r="R24" s="234">
        <f t="shared" si="4"/>
        <v>103198</v>
      </c>
      <c r="S24" s="236">
        <f t="shared" si="5"/>
        <v>0.058981441632674526</v>
      </c>
      <c r="T24" s="235">
        <v>59167</v>
      </c>
      <c r="U24" s="233">
        <v>56405</v>
      </c>
      <c r="V24" s="234">
        <v>47</v>
      </c>
      <c r="W24" s="233">
        <v>0</v>
      </c>
      <c r="X24" s="234">
        <f t="shared" si="6"/>
        <v>115619</v>
      </c>
      <c r="Y24" s="232">
        <f t="shared" si="7"/>
        <v>-0.1074304396336242</v>
      </c>
    </row>
    <row r="25" spans="1:25" ht="19.5" customHeight="1">
      <c r="A25" s="238" t="s">
        <v>173</v>
      </c>
      <c r="B25" s="235">
        <v>22457</v>
      </c>
      <c r="C25" s="233">
        <v>21256</v>
      </c>
      <c r="D25" s="234">
        <v>0</v>
      </c>
      <c r="E25" s="233">
        <v>0</v>
      </c>
      <c r="F25" s="234">
        <f t="shared" si="0"/>
        <v>43713</v>
      </c>
      <c r="G25" s="236">
        <f t="shared" si="1"/>
        <v>0.05876904048076794</v>
      </c>
      <c r="H25" s="235">
        <v>22039</v>
      </c>
      <c r="I25" s="233">
        <v>20986</v>
      </c>
      <c r="J25" s="234"/>
      <c r="K25" s="233"/>
      <c r="L25" s="234">
        <f t="shared" si="2"/>
        <v>43025</v>
      </c>
      <c r="M25" s="237">
        <f t="shared" si="3"/>
        <v>0.01599070307960493</v>
      </c>
      <c r="N25" s="235">
        <v>43260</v>
      </c>
      <c r="O25" s="233">
        <v>42116</v>
      </c>
      <c r="P25" s="234"/>
      <c r="Q25" s="233"/>
      <c r="R25" s="234">
        <f t="shared" si="4"/>
        <v>85376</v>
      </c>
      <c r="S25" s="236">
        <f t="shared" si="5"/>
        <v>0.04879551503741565</v>
      </c>
      <c r="T25" s="235">
        <v>44109</v>
      </c>
      <c r="U25" s="233">
        <v>44868</v>
      </c>
      <c r="V25" s="234"/>
      <c r="W25" s="233"/>
      <c r="X25" s="234">
        <f t="shared" si="6"/>
        <v>88977</v>
      </c>
      <c r="Y25" s="232">
        <f t="shared" si="7"/>
        <v>-0.040471132989424285</v>
      </c>
    </row>
    <row r="26" spans="1:25" ht="19.5" customHeight="1">
      <c r="A26" s="238" t="s">
        <v>175</v>
      </c>
      <c r="B26" s="235">
        <v>19418</v>
      </c>
      <c r="C26" s="233">
        <v>17821</v>
      </c>
      <c r="D26" s="234">
        <v>0</v>
      </c>
      <c r="E26" s="233">
        <v>0</v>
      </c>
      <c r="F26" s="234">
        <f t="shared" si="0"/>
        <v>37239</v>
      </c>
      <c r="G26" s="236">
        <f t="shared" si="1"/>
        <v>0.050065204823812534</v>
      </c>
      <c r="H26" s="235">
        <v>15462</v>
      </c>
      <c r="I26" s="233">
        <v>14346</v>
      </c>
      <c r="J26" s="234"/>
      <c r="K26" s="233"/>
      <c r="L26" s="234">
        <f t="shared" si="2"/>
        <v>29808</v>
      </c>
      <c r="M26" s="237">
        <f t="shared" si="3"/>
        <v>0.24929549114331717</v>
      </c>
      <c r="N26" s="235">
        <v>37643</v>
      </c>
      <c r="O26" s="233">
        <v>38395</v>
      </c>
      <c r="P26" s="234"/>
      <c r="Q26" s="233"/>
      <c r="R26" s="234">
        <f t="shared" si="4"/>
        <v>76038</v>
      </c>
      <c r="S26" s="236">
        <f t="shared" si="5"/>
        <v>0.043458505580198314</v>
      </c>
      <c r="T26" s="235">
        <v>30993</v>
      </c>
      <c r="U26" s="233">
        <v>31264</v>
      </c>
      <c r="V26" s="234"/>
      <c r="W26" s="233"/>
      <c r="X26" s="234">
        <f t="shared" si="6"/>
        <v>62257</v>
      </c>
      <c r="Y26" s="232">
        <f t="shared" si="7"/>
        <v>0.22135663459530663</v>
      </c>
    </row>
    <row r="27" spans="1:25" ht="19.5" customHeight="1">
      <c r="A27" s="238" t="s">
        <v>176</v>
      </c>
      <c r="B27" s="235">
        <v>14837</v>
      </c>
      <c r="C27" s="233">
        <v>13133</v>
      </c>
      <c r="D27" s="234">
        <v>0</v>
      </c>
      <c r="E27" s="233">
        <v>0</v>
      </c>
      <c r="F27" s="234">
        <f>SUM(B27:E27)</f>
        <v>27970</v>
      </c>
      <c r="G27" s="236">
        <f>F27/$F$9</f>
        <v>0.03760368911415549</v>
      </c>
      <c r="H27" s="235">
        <v>12134</v>
      </c>
      <c r="I27" s="233">
        <v>11540</v>
      </c>
      <c r="J27" s="234"/>
      <c r="K27" s="233"/>
      <c r="L27" s="234">
        <f>SUM(H27:K27)</f>
        <v>23674</v>
      </c>
      <c r="M27" s="237">
        <f>IF(ISERROR(F27/L27-1),"         /0",(F27/L27-1))</f>
        <v>0.18146489820055756</v>
      </c>
      <c r="N27" s="235">
        <v>29318</v>
      </c>
      <c r="O27" s="233">
        <v>29310</v>
      </c>
      <c r="P27" s="234"/>
      <c r="Q27" s="233"/>
      <c r="R27" s="234">
        <f>SUM(N27:Q27)</f>
        <v>58628</v>
      </c>
      <c r="S27" s="236">
        <f>R27/$R$9</f>
        <v>0.033508052094424715</v>
      </c>
      <c r="T27" s="235">
        <v>22592</v>
      </c>
      <c r="U27" s="233">
        <v>22989</v>
      </c>
      <c r="V27" s="234"/>
      <c r="W27" s="233"/>
      <c r="X27" s="234">
        <f>SUM(T27:W27)</f>
        <v>45581</v>
      </c>
      <c r="Y27" s="232">
        <f>IF(ISERROR(R27/X27-1),"         /0",IF(R27/X27&gt;5,"  *  ",(R27/X27-1)))</f>
        <v>0.28623768675544636</v>
      </c>
    </row>
    <row r="28" spans="1:25" ht="19.5" customHeight="1">
      <c r="A28" s="238" t="s">
        <v>454</v>
      </c>
      <c r="B28" s="235">
        <v>11012</v>
      </c>
      <c r="C28" s="233">
        <v>9899</v>
      </c>
      <c r="D28" s="234">
        <v>0</v>
      </c>
      <c r="E28" s="233">
        <v>0</v>
      </c>
      <c r="F28" s="234">
        <f t="shared" si="0"/>
        <v>20911</v>
      </c>
      <c r="G28" s="236">
        <f t="shared" si="1"/>
        <v>0.02811336228337882</v>
      </c>
      <c r="H28" s="235"/>
      <c r="I28" s="233"/>
      <c r="J28" s="234"/>
      <c r="K28" s="233"/>
      <c r="L28" s="234">
        <f t="shared" si="2"/>
        <v>0</v>
      </c>
      <c r="M28" s="237" t="str">
        <f t="shared" si="3"/>
        <v>         /0</v>
      </c>
      <c r="N28" s="235">
        <v>21577</v>
      </c>
      <c r="O28" s="233">
        <v>21436</v>
      </c>
      <c r="P28" s="234"/>
      <c r="Q28" s="233"/>
      <c r="R28" s="234">
        <f t="shared" si="4"/>
        <v>43013</v>
      </c>
      <c r="S28" s="236">
        <f t="shared" si="5"/>
        <v>0.02458350693759791</v>
      </c>
      <c r="T28" s="235"/>
      <c r="U28" s="233"/>
      <c r="V28" s="234"/>
      <c r="W28" s="233"/>
      <c r="X28" s="234">
        <f t="shared" si="6"/>
        <v>0</v>
      </c>
      <c r="Y28" s="232" t="str">
        <f t="shared" si="7"/>
        <v>         /0</v>
      </c>
    </row>
    <row r="29" spans="1:25" ht="19.5" customHeight="1">
      <c r="A29" s="238" t="s">
        <v>152</v>
      </c>
      <c r="B29" s="235">
        <v>6168</v>
      </c>
      <c r="C29" s="233">
        <v>5252</v>
      </c>
      <c r="D29" s="234">
        <v>0</v>
      </c>
      <c r="E29" s="233">
        <v>0</v>
      </c>
      <c r="F29" s="234">
        <f aca="true" t="shared" si="8" ref="F29:F35">SUM(B29:E29)</f>
        <v>11420</v>
      </c>
      <c r="G29" s="236">
        <f aca="true" t="shared" si="9" ref="G29:G35">F29/$F$9</f>
        <v>0.015353383256476788</v>
      </c>
      <c r="H29" s="235">
        <v>10612</v>
      </c>
      <c r="I29" s="233">
        <v>10142</v>
      </c>
      <c r="J29" s="234"/>
      <c r="K29" s="233"/>
      <c r="L29" s="234">
        <f aca="true" t="shared" si="10" ref="L29:L35">SUM(H29:K29)</f>
        <v>20754</v>
      </c>
      <c r="M29" s="237">
        <f aca="true" t="shared" si="11" ref="M29:M35">IF(ISERROR(F29/L29-1),"         /0",(F29/L29-1))</f>
        <v>-0.44974462754167877</v>
      </c>
      <c r="N29" s="235">
        <v>11886</v>
      </c>
      <c r="O29" s="233">
        <v>11723</v>
      </c>
      <c r="P29" s="234"/>
      <c r="Q29" s="233"/>
      <c r="R29" s="234">
        <f aca="true" t="shared" si="12" ref="R29:R35">SUM(N29:Q29)</f>
        <v>23609</v>
      </c>
      <c r="S29" s="236">
        <f aca="true" t="shared" si="13" ref="S29:S35">R29/$R$9</f>
        <v>0.013493409324849442</v>
      </c>
      <c r="T29" s="235">
        <v>23327</v>
      </c>
      <c r="U29" s="233">
        <v>23097</v>
      </c>
      <c r="V29" s="234"/>
      <c r="W29" s="233"/>
      <c r="X29" s="234">
        <f aca="true" t="shared" si="14" ref="X29:X35">SUM(T29:W29)</f>
        <v>46424</v>
      </c>
      <c r="Y29" s="232">
        <f aca="true" t="shared" si="15" ref="Y29:Y35">IF(ISERROR(R29/X29-1),"         /0",IF(R29/X29&gt;5,"  *  ",(R29/X29-1)))</f>
        <v>-0.4914483887644322</v>
      </c>
    </row>
    <row r="30" spans="1:25" ht="19.5" customHeight="1">
      <c r="A30" s="238" t="s">
        <v>153</v>
      </c>
      <c r="B30" s="235">
        <v>3689</v>
      </c>
      <c r="C30" s="233">
        <v>3596</v>
      </c>
      <c r="D30" s="234">
        <v>0</v>
      </c>
      <c r="E30" s="233">
        <v>0</v>
      </c>
      <c r="F30" s="234">
        <f t="shared" si="8"/>
        <v>7285</v>
      </c>
      <c r="G30" s="236">
        <f t="shared" si="9"/>
        <v>0.00979416786544951</v>
      </c>
      <c r="H30" s="235"/>
      <c r="I30" s="233"/>
      <c r="J30" s="234"/>
      <c r="K30" s="233"/>
      <c r="L30" s="234">
        <f t="shared" si="10"/>
        <v>0</v>
      </c>
      <c r="M30" s="237" t="str">
        <f t="shared" si="11"/>
        <v>         /0</v>
      </c>
      <c r="N30" s="235">
        <v>7652</v>
      </c>
      <c r="O30" s="233">
        <v>7790</v>
      </c>
      <c r="P30" s="234"/>
      <c r="Q30" s="233"/>
      <c r="R30" s="234">
        <f t="shared" si="12"/>
        <v>15442</v>
      </c>
      <c r="S30" s="236">
        <f t="shared" si="13"/>
        <v>0.00882566931230993</v>
      </c>
      <c r="T30" s="235"/>
      <c r="U30" s="233"/>
      <c r="V30" s="234"/>
      <c r="W30" s="233"/>
      <c r="X30" s="234">
        <f t="shared" si="14"/>
        <v>0</v>
      </c>
      <c r="Y30" s="232" t="str">
        <f t="shared" si="15"/>
        <v>         /0</v>
      </c>
    </row>
    <row r="31" spans="1:25" ht="19.5" customHeight="1">
      <c r="A31" s="238" t="s">
        <v>188</v>
      </c>
      <c r="B31" s="235">
        <v>3935</v>
      </c>
      <c r="C31" s="233">
        <v>3347</v>
      </c>
      <c r="D31" s="234">
        <v>0</v>
      </c>
      <c r="E31" s="233">
        <v>0</v>
      </c>
      <c r="F31" s="234">
        <f t="shared" si="8"/>
        <v>7282</v>
      </c>
      <c r="G31" s="236">
        <f t="shared" si="9"/>
        <v>0.009790134577378632</v>
      </c>
      <c r="H31" s="235">
        <v>4027</v>
      </c>
      <c r="I31" s="233">
        <v>3029</v>
      </c>
      <c r="J31" s="234"/>
      <c r="K31" s="233"/>
      <c r="L31" s="234">
        <f t="shared" si="10"/>
        <v>7056</v>
      </c>
      <c r="M31" s="237">
        <f t="shared" si="11"/>
        <v>0.03202947845804993</v>
      </c>
      <c r="N31" s="235">
        <v>7790</v>
      </c>
      <c r="O31" s="233">
        <v>7631</v>
      </c>
      <c r="P31" s="234"/>
      <c r="Q31" s="233"/>
      <c r="R31" s="234">
        <f t="shared" si="12"/>
        <v>15421</v>
      </c>
      <c r="S31" s="236">
        <f t="shared" si="13"/>
        <v>0.00881366704216626</v>
      </c>
      <c r="T31" s="235">
        <v>7572</v>
      </c>
      <c r="U31" s="233">
        <v>7651</v>
      </c>
      <c r="V31" s="234"/>
      <c r="W31" s="233"/>
      <c r="X31" s="234">
        <f t="shared" si="14"/>
        <v>15223</v>
      </c>
      <c r="Y31" s="232">
        <f t="shared" si="15"/>
        <v>0.013006634697497299</v>
      </c>
    </row>
    <row r="32" spans="1:25" ht="19.5" customHeight="1">
      <c r="A32" s="238" t="s">
        <v>183</v>
      </c>
      <c r="B32" s="235">
        <v>3381</v>
      </c>
      <c r="C32" s="233">
        <v>3762</v>
      </c>
      <c r="D32" s="234">
        <v>0</v>
      </c>
      <c r="E32" s="233">
        <v>0</v>
      </c>
      <c r="F32" s="234">
        <f t="shared" si="8"/>
        <v>7143</v>
      </c>
      <c r="G32" s="236">
        <f t="shared" si="9"/>
        <v>0.00960325889676127</v>
      </c>
      <c r="H32" s="235">
        <v>36</v>
      </c>
      <c r="I32" s="233">
        <v>9</v>
      </c>
      <c r="J32" s="234"/>
      <c r="K32" s="233"/>
      <c r="L32" s="234">
        <f t="shared" si="10"/>
        <v>45</v>
      </c>
      <c r="M32" s="237">
        <f t="shared" si="11"/>
        <v>157.73333333333332</v>
      </c>
      <c r="N32" s="235">
        <v>9855</v>
      </c>
      <c r="O32" s="233">
        <v>10585</v>
      </c>
      <c r="P32" s="234"/>
      <c r="Q32" s="233"/>
      <c r="R32" s="234">
        <f t="shared" si="12"/>
        <v>20440</v>
      </c>
      <c r="S32" s="236">
        <f t="shared" si="13"/>
        <v>0.011682209606502715</v>
      </c>
      <c r="T32" s="235">
        <v>85</v>
      </c>
      <c r="U32" s="233">
        <v>23</v>
      </c>
      <c r="V32" s="234"/>
      <c r="W32" s="233"/>
      <c r="X32" s="234">
        <f t="shared" si="14"/>
        <v>108</v>
      </c>
      <c r="Y32" s="232" t="str">
        <f t="shared" si="15"/>
        <v>  *  </v>
      </c>
    </row>
    <row r="33" spans="1:25" ht="19.5" customHeight="1">
      <c r="A33" s="238" t="s">
        <v>189</v>
      </c>
      <c r="B33" s="235">
        <v>2914</v>
      </c>
      <c r="C33" s="233">
        <v>3062</v>
      </c>
      <c r="D33" s="234">
        <v>0</v>
      </c>
      <c r="E33" s="233">
        <v>0</v>
      </c>
      <c r="F33" s="234">
        <f t="shared" si="8"/>
        <v>5976</v>
      </c>
      <c r="G33" s="236">
        <f t="shared" si="9"/>
        <v>0.008034309837189606</v>
      </c>
      <c r="H33" s="235">
        <v>3338</v>
      </c>
      <c r="I33" s="233">
        <v>3626</v>
      </c>
      <c r="J33" s="234"/>
      <c r="K33" s="233"/>
      <c r="L33" s="234">
        <f t="shared" si="10"/>
        <v>6964</v>
      </c>
      <c r="M33" s="237">
        <f t="shared" si="11"/>
        <v>-0.14187248707639288</v>
      </c>
      <c r="N33" s="235">
        <v>6280</v>
      </c>
      <c r="O33" s="233">
        <v>7258</v>
      </c>
      <c r="P33" s="234"/>
      <c r="Q33" s="233"/>
      <c r="R33" s="234">
        <f t="shared" si="12"/>
        <v>13538</v>
      </c>
      <c r="S33" s="236">
        <f t="shared" si="13"/>
        <v>0.007737463485950771</v>
      </c>
      <c r="T33" s="235">
        <v>7051</v>
      </c>
      <c r="U33" s="233">
        <v>8054</v>
      </c>
      <c r="V33" s="234"/>
      <c r="W33" s="233"/>
      <c r="X33" s="234">
        <f t="shared" si="14"/>
        <v>15105</v>
      </c>
      <c r="Y33" s="232">
        <f t="shared" si="15"/>
        <v>-0.1037404832836809</v>
      </c>
    </row>
    <row r="34" spans="1:25" ht="19.5" customHeight="1">
      <c r="A34" s="238" t="s">
        <v>154</v>
      </c>
      <c r="B34" s="235">
        <v>1966</v>
      </c>
      <c r="C34" s="233">
        <v>1663</v>
      </c>
      <c r="D34" s="234">
        <v>0</v>
      </c>
      <c r="E34" s="233">
        <v>0</v>
      </c>
      <c r="F34" s="234">
        <f t="shared" si="8"/>
        <v>3629</v>
      </c>
      <c r="G34" s="236">
        <f t="shared" si="9"/>
        <v>0.004878934136405802</v>
      </c>
      <c r="H34" s="235">
        <v>4037</v>
      </c>
      <c r="I34" s="233">
        <v>3943</v>
      </c>
      <c r="J34" s="234"/>
      <c r="K34" s="233"/>
      <c r="L34" s="234">
        <f t="shared" si="10"/>
        <v>7980</v>
      </c>
      <c r="M34" s="237">
        <f t="shared" si="11"/>
        <v>-0.5452380952380953</v>
      </c>
      <c r="N34" s="235">
        <v>5291</v>
      </c>
      <c r="O34" s="233">
        <v>4004</v>
      </c>
      <c r="P34" s="234"/>
      <c r="Q34" s="233"/>
      <c r="R34" s="234">
        <f t="shared" si="12"/>
        <v>9295</v>
      </c>
      <c r="S34" s="236">
        <f t="shared" si="13"/>
        <v>0.005312433380256494</v>
      </c>
      <c r="T34" s="235">
        <v>10585</v>
      </c>
      <c r="U34" s="233">
        <v>9841</v>
      </c>
      <c r="V34" s="234"/>
      <c r="W34" s="233"/>
      <c r="X34" s="234">
        <f t="shared" si="14"/>
        <v>20426</v>
      </c>
      <c r="Y34" s="232">
        <f t="shared" si="15"/>
        <v>-0.5449427200626653</v>
      </c>
    </row>
    <row r="35" spans="1:25" ht="19.5" customHeight="1">
      <c r="A35" s="238" t="s">
        <v>185</v>
      </c>
      <c r="B35" s="235">
        <v>1045</v>
      </c>
      <c r="C35" s="233">
        <v>2150</v>
      </c>
      <c r="D35" s="234">
        <v>0</v>
      </c>
      <c r="E35" s="233">
        <v>0</v>
      </c>
      <c r="F35" s="234">
        <f t="shared" si="8"/>
        <v>3195</v>
      </c>
      <c r="G35" s="236">
        <f t="shared" si="9"/>
        <v>0.004295451795485406</v>
      </c>
      <c r="H35" s="235">
        <v>1269</v>
      </c>
      <c r="I35" s="233">
        <v>2598</v>
      </c>
      <c r="J35" s="234"/>
      <c r="K35" s="233"/>
      <c r="L35" s="234">
        <f t="shared" si="10"/>
        <v>3867</v>
      </c>
      <c r="M35" s="237">
        <f t="shared" si="11"/>
        <v>-0.17377812257564007</v>
      </c>
      <c r="N35" s="235">
        <v>2113</v>
      </c>
      <c r="O35" s="233">
        <v>3872</v>
      </c>
      <c r="P35" s="234"/>
      <c r="Q35" s="233"/>
      <c r="R35" s="234">
        <f t="shared" si="12"/>
        <v>5985</v>
      </c>
      <c r="S35" s="236">
        <f t="shared" si="13"/>
        <v>0.0034206469909451444</v>
      </c>
      <c r="T35" s="235">
        <v>2411</v>
      </c>
      <c r="U35" s="233">
        <v>4690</v>
      </c>
      <c r="V35" s="234"/>
      <c r="W35" s="233"/>
      <c r="X35" s="234">
        <f t="shared" si="14"/>
        <v>7101</v>
      </c>
      <c r="Y35" s="232">
        <f t="shared" si="15"/>
        <v>-0.15716096324461348</v>
      </c>
    </row>
    <row r="36" spans="1:25" ht="19.5" customHeight="1">
      <c r="A36" s="238" t="s">
        <v>192</v>
      </c>
      <c r="B36" s="235">
        <v>1157</v>
      </c>
      <c r="C36" s="233">
        <v>1266</v>
      </c>
      <c r="D36" s="234">
        <v>0</v>
      </c>
      <c r="E36" s="233">
        <v>0</v>
      </c>
      <c r="F36" s="234">
        <f t="shared" si="0"/>
        <v>2423</v>
      </c>
      <c r="G36" s="236">
        <f t="shared" si="1"/>
        <v>0.0032575523319127195</v>
      </c>
      <c r="H36" s="235">
        <v>1649</v>
      </c>
      <c r="I36" s="233">
        <v>1746</v>
      </c>
      <c r="J36" s="234"/>
      <c r="K36" s="233"/>
      <c r="L36" s="234">
        <f t="shared" si="2"/>
        <v>3395</v>
      </c>
      <c r="M36" s="237">
        <f t="shared" si="3"/>
        <v>-0.28630338733431515</v>
      </c>
      <c r="N36" s="235">
        <v>2887</v>
      </c>
      <c r="O36" s="233">
        <v>3003</v>
      </c>
      <c r="P36" s="234"/>
      <c r="Q36" s="233"/>
      <c r="R36" s="234">
        <f t="shared" si="4"/>
        <v>5890</v>
      </c>
      <c r="S36" s="236">
        <f t="shared" si="5"/>
        <v>0.003366351006961888</v>
      </c>
      <c r="T36" s="235">
        <v>4133</v>
      </c>
      <c r="U36" s="233">
        <v>4756</v>
      </c>
      <c r="V36" s="234"/>
      <c r="W36" s="233"/>
      <c r="X36" s="234">
        <f t="shared" si="6"/>
        <v>8889</v>
      </c>
      <c r="Y36" s="232">
        <f t="shared" si="7"/>
        <v>-0.3373832827089661</v>
      </c>
    </row>
    <row r="37" spans="1:25" ht="19.5" customHeight="1">
      <c r="A37" s="238" t="s">
        <v>457</v>
      </c>
      <c r="B37" s="235">
        <v>218</v>
      </c>
      <c r="C37" s="233">
        <v>254</v>
      </c>
      <c r="D37" s="234">
        <v>0</v>
      </c>
      <c r="E37" s="233">
        <v>0</v>
      </c>
      <c r="F37" s="234">
        <f t="shared" si="0"/>
        <v>472</v>
      </c>
      <c r="G37" s="236">
        <f t="shared" si="1"/>
        <v>0.000634570656484855</v>
      </c>
      <c r="H37" s="235"/>
      <c r="I37" s="233"/>
      <c r="J37" s="234"/>
      <c r="K37" s="233"/>
      <c r="L37" s="234">
        <f t="shared" si="2"/>
        <v>0</v>
      </c>
      <c r="M37" s="237" t="str">
        <f t="shared" si="3"/>
        <v>         /0</v>
      </c>
      <c r="N37" s="235">
        <v>459</v>
      </c>
      <c r="O37" s="233">
        <v>424</v>
      </c>
      <c r="P37" s="234">
        <v>0</v>
      </c>
      <c r="Q37" s="233">
        <v>0</v>
      </c>
      <c r="R37" s="234">
        <f t="shared" si="4"/>
        <v>883</v>
      </c>
      <c r="S37" s="236">
        <f t="shared" si="5"/>
        <v>0.0005046668827075292</v>
      </c>
      <c r="T37" s="235"/>
      <c r="U37" s="233"/>
      <c r="V37" s="234"/>
      <c r="W37" s="233"/>
      <c r="X37" s="234">
        <f t="shared" si="6"/>
        <v>0</v>
      </c>
      <c r="Y37" s="232" t="str">
        <f t="shared" si="7"/>
        <v>         /0</v>
      </c>
    </row>
    <row r="38" spans="1:25" ht="19.5" customHeight="1" thickBot="1">
      <c r="A38" s="238" t="s">
        <v>161</v>
      </c>
      <c r="B38" s="235">
        <v>78</v>
      </c>
      <c r="C38" s="233">
        <v>7</v>
      </c>
      <c r="D38" s="234">
        <v>7</v>
      </c>
      <c r="E38" s="233">
        <v>6</v>
      </c>
      <c r="F38" s="234">
        <f t="shared" si="0"/>
        <v>98</v>
      </c>
      <c r="G38" s="236">
        <f t="shared" si="1"/>
        <v>0.000131754076982025</v>
      </c>
      <c r="H38" s="235">
        <v>100</v>
      </c>
      <c r="I38" s="233">
        <v>48</v>
      </c>
      <c r="J38" s="234">
        <v>18</v>
      </c>
      <c r="K38" s="233">
        <v>17</v>
      </c>
      <c r="L38" s="234">
        <f t="shared" si="2"/>
        <v>183</v>
      </c>
      <c r="M38" s="237">
        <f t="shared" si="3"/>
        <v>-0.46448087431693985</v>
      </c>
      <c r="N38" s="235">
        <v>137</v>
      </c>
      <c r="O38" s="233">
        <v>13</v>
      </c>
      <c r="P38" s="234">
        <v>19</v>
      </c>
      <c r="Q38" s="233">
        <v>26</v>
      </c>
      <c r="R38" s="234">
        <f t="shared" si="4"/>
        <v>195</v>
      </c>
      <c r="S38" s="236">
        <f t="shared" si="5"/>
        <v>0.00011144965133405232</v>
      </c>
      <c r="T38" s="235">
        <v>276</v>
      </c>
      <c r="U38" s="233">
        <v>63</v>
      </c>
      <c r="V38" s="234">
        <v>23</v>
      </c>
      <c r="W38" s="233">
        <v>24</v>
      </c>
      <c r="X38" s="234">
        <f t="shared" si="6"/>
        <v>386</v>
      </c>
      <c r="Y38" s="232">
        <f t="shared" si="7"/>
        <v>-0.4948186528497409</v>
      </c>
    </row>
    <row r="39" spans="1:25" s="271" customFormat="1" ht="19.5" customHeight="1">
      <c r="A39" s="280" t="s">
        <v>59</v>
      </c>
      <c r="B39" s="277">
        <f>SUM(B40:B48)</f>
        <v>46356</v>
      </c>
      <c r="C39" s="276">
        <f>SUM(C40:C48)</f>
        <v>38035</v>
      </c>
      <c r="D39" s="275">
        <f>SUM(D40:D48)</f>
        <v>29</v>
      </c>
      <c r="E39" s="276">
        <f>SUM(E40:E48)</f>
        <v>0</v>
      </c>
      <c r="F39" s="275">
        <f t="shared" si="0"/>
        <v>84420</v>
      </c>
      <c r="G39" s="278">
        <f t="shared" si="1"/>
        <v>0.11349672631451581</v>
      </c>
      <c r="H39" s="277">
        <f>SUM(H40:H48)</f>
        <v>41636</v>
      </c>
      <c r="I39" s="276">
        <f>SUM(I40:I48)</f>
        <v>36291</v>
      </c>
      <c r="J39" s="275">
        <f>SUM(J40:J48)</f>
        <v>25</v>
      </c>
      <c r="K39" s="276">
        <f>SUM(K40:K48)</f>
        <v>0</v>
      </c>
      <c r="L39" s="275">
        <f t="shared" si="2"/>
        <v>77952</v>
      </c>
      <c r="M39" s="279">
        <f t="shared" si="3"/>
        <v>0.08297413793103448</v>
      </c>
      <c r="N39" s="277">
        <f>SUM(N40:N48)</f>
        <v>106421</v>
      </c>
      <c r="O39" s="276">
        <f>SUM(O40:O48)</f>
        <v>89956</v>
      </c>
      <c r="P39" s="275">
        <f>SUM(P40:P48)</f>
        <v>35</v>
      </c>
      <c r="Q39" s="276">
        <f>SUM(Q40:Q48)</f>
        <v>0</v>
      </c>
      <c r="R39" s="275">
        <f t="shared" si="4"/>
        <v>196412</v>
      </c>
      <c r="S39" s="278">
        <f t="shared" si="5"/>
        <v>0.11225666111704556</v>
      </c>
      <c r="T39" s="277">
        <f>SUM(T40:T48)</f>
        <v>90601</v>
      </c>
      <c r="U39" s="276">
        <f>SUM(U40:U48)</f>
        <v>81294</v>
      </c>
      <c r="V39" s="275">
        <f>SUM(V40:V48)</f>
        <v>31</v>
      </c>
      <c r="W39" s="276">
        <f>SUM(W40:W48)</f>
        <v>0</v>
      </c>
      <c r="X39" s="275">
        <f t="shared" si="6"/>
        <v>171926</v>
      </c>
      <c r="Y39" s="272">
        <f t="shared" si="7"/>
        <v>0.14242173958563575</v>
      </c>
    </row>
    <row r="40" spans="1:25" ht="19.5" customHeight="1">
      <c r="A40" s="238" t="s">
        <v>151</v>
      </c>
      <c r="B40" s="235">
        <v>23286</v>
      </c>
      <c r="C40" s="233">
        <v>18745</v>
      </c>
      <c r="D40" s="234">
        <v>29</v>
      </c>
      <c r="E40" s="233">
        <v>0</v>
      </c>
      <c r="F40" s="234">
        <f t="shared" si="0"/>
        <v>42060</v>
      </c>
      <c r="G40" s="236">
        <f t="shared" si="1"/>
        <v>0.056546698753713986</v>
      </c>
      <c r="H40" s="235">
        <v>18747</v>
      </c>
      <c r="I40" s="233">
        <v>16163</v>
      </c>
      <c r="J40" s="234">
        <v>25</v>
      </c>
      <c r="K40" s="233"/>
      <c r="L40" s="234">
        <f t="shared" si="2"/>
        <v>34935</v>
      </c>
      <c r="M40" s="237">
        <f t="shared" si="3"/>
        <v>0.20395019321597263</v>
      </c>
      <c r="N40" s="235">
        <v>51345</v>
      </c>
      <c r="O40" s="233">
        <v>45305</v>
      </c>
      <c r="P40" s="234">
        <v>35</v>
      </c>
      <c r="Q40" s="233">
        <v>0</v>
      </c>
      <c r="R40" s="234">
        <f t="shared" si="4"/>
        <v>96685</v>
      </c>
      <c r="S40" s="236">
        <f t="shared" si="5"/>
        <v>0.05525902327811717</v>
      </c>
      <c r="T40" s="235">
        <v>39122</v>
      </c>
      <c r="U40" s="233">
        <v>37147</v>
      </c>
      <c r="V40" s="234">
        <v>31</v>
      </c>
      <c r="W40" s="233">
        <v>0</v>
      </c>
      <c r="X40" s="217">
        <f t="shared" si="6"/>
        <v>76300</v>
      </c>
      <c r="Y40" s="232">
        <f t="shared" si="7"/>
        <v>0.2671690694626474</v>
      </c>
    </row>
    <row r="41" spans="1:25" ht="19.5" customHeight="1">
      <c r="A41" s="238" t="s">
        <v>180</v>
      </c>
      <c r="B41" s="235">
        <v>7899</v>
      </c>
      <c r="C41" s="233">
        <v>7467</v>
      </c>
      <c r="D41" s="234">
        <v>0</v>
      </c>
      <c r="E41" s="233">
        <v>0</v>
      </c>
      <c r="F41" s="234">
        <f t="shared" si="0"/>
        <v>15366</v>
      </c>
      <c r="G41" s="236">
        <f t="shared" si="1"/>
        <v>0.020658501499038733</v>
      </c>
      <c r="H41" s="235">
        <v>8540</v>
      </c>
      <c r="I41" s="233">
        <v>7875</v>
      </c>
      <c r="J41" s="234"/>
      <c r="K41" s="233"/>
      <c r="L41" s="234">
        <f t="shared" si="2"/>
        <v>16415</v>
      </c>
      <c r="M41" s="237">
        <f t="shared" si="3"/>
        <v>-0.06390496497106302</v>
      </c>
      <c r="N41" s="235">
        <v>17310</v>
      </c>
      <c r="O41" s="233">
        <v>16658</v>
      </c>
      <c r="P41" s="234"/>
      <c r="Q41" s="233"/>
      <c r="R41" s="234">
        <f t="shared" si="4"/>
        <v>33968</v>
      </c>
      <c r="S41" s="236">
        <f t="shared" si="5"/>
        <v>0.019413957725718408</v>
      </c>
      <c r="T41" s="235">
        <v>18264</v>
      </c>
      <c r="U41" s="233">
        <v>17466</v>
      </c>
      <c r="V41" s="234"/>
      <c r="W41" s="233"/>
      <c r="X41" s="217">
        <f t="shared" si="6"/>
        <v>35730</v>
      </c>
      <c r="Y41" s="232">
        <f t="shared" si="7"/>
        <v>-0.04931430170724882</v>
      </c>
    </row>
    <row r="42" spans="1:25" ht="19.5" customHeight="1">
      <c r="A42" s="238" t="s">
        <v>182</v>
      </c>
      <c r="B42" s="235">
        <v>5843</v>
      </c>
      <c r="C42" s="233">
        <v>5614</v>
      </c>
      <c r="D42" s="234">
        <v>0</v>
      </c>
      <c r="E42" s="233">
        <v>0</v>
      </c>
      <c r="F42" s="234">
        <f aca="true" t="shared" si="16" ref="F42:F50">SUM(B42:E42)</f>
        <v>11457</v>
      </c>
      <c r="G42" s="236">
        <f aca="true" t="shared" si="17" ref="G42:G50">F42/$F$9</f>
        <v>0.015403127142684287</v>
      </c>
      <c r="H42" s="235">
        <v>6765</v>
      </c>
      <c r="I42" s="233">
        <v>6222</v>
      </c>
      <c r="J42" s="234"/>
      <c r="K42" s="233"/>
      <c r="L42" s="234">
        <f aca="true" t="shared" si="18" ref="L42:L50">SUM(H42:K42)</f>
        <v>12987</v>
      </c>
      <c r="M42" s="237">
        <f aca="true" t="shared" si="19" ref="M42:M50">IF(ISERROR(F42/L42-1),"         /0",(F42/L42-1))</f>
        <v>-0.11781011781011785</v>
      </c>
      <c r="N42" s="235">
        <v>12632</v>
      </c>
      <c r="O42" s="233">
        <v>12750</v>
      </c>
      <c r="P42" s="234"/>
      <c r="Q42" s="233"/>
      <c r="R42" s="234">
        <f aca="true" t="shared" si="20" ref="R42:R50">SUM(N42:Q42)</f>
        <v>25382</v>
      </c>
      <c r="S42" s="236">
        <f aca="true" t="shared" si="21" ref="S42:S50">R42/$R$9</f>
        <v>0.014506743846979057</v>
      </c>
      <c r="T42" s="235">
        <v>14014</v>
      </c>
      <c r="U42" s="233">
        <v>13337</v>
      </c>
      <c r="V42" s="234"/>
      <c r="W42" s="233"/>
      <c r="X42" s="217">
        <f aca="true" t="shared" si="22" ref="X42:X50">SUM(T42:W42)</f>
        <v>27351</v>
      </c>
      <c r="Y42" s="232">
        <f aca="true" t="shared" si="23" ref="Y42:Y50">IF(ISERROR(R42/X42-1),"         /0",IF(R42/X42&gt;5,"  *  ",(R42/X42-1)))</f>
        <v>-0.0719900552082191</v>
      </c>
    </row>
    <row r="43" spans="1:25" ht="19.5" customHeight="1">
      <c r="A43" s="238" t="s">
        <v>184</v>
      </c>
      <c r="B43" s="235">
        <v>5551</v>
      </c>
      <c r="C43" s="233">
        <v>5195</v>
      </c>
      <c r="D43" s="234">
        <v>0</v>
      </c>
      <c r="E43" s="233">
        <v>0</v>
      </c>
      <c r="F43" s="234">
        <f>SUM(B43:E43)</f>
        <v>10746</v>
      </c>
      <c r="G43" s="236">
        <f>F43/$F$9</f>
        <v>0.014447237869886127</v>
      </c>
      <c r="H43" s="235">
        <v>5570</v>
      </c>
      <c r="I43" s="233">
        <v>6031</v>
      </c>
      <c r="J43" s="234"/>
      <c r="K43" s="233"/>
      <c r="L43" s="234">
        <f>SUM(H43:K43)</f>
        <v>11601</v>
      </c>
      <c r="M43" s="237">
        <f>IF(ISERROR(F43/L43-1),"         /0",(F43/L43-1))</f>
        <v>-0.0737005430566331</v>
      </c>
      <c r="N43" s="235">
        <v>12826</v>
      </c>
      <c r="O43" s="233">
        <v>12330</v>
      </c>
      <c r="P43" s="234"/>
      <c r="Q43" s="233"/>
      <c r="R43" s="234">
        <f>SUM(N43:Q43)</f>
        <v>25156</v>
      </c>
      <c r="S43" s="236">
        <f>R43/$R$9</f>
        <v>0.014377576558766259</v>
      </c>
      <c r="T43" s="235">
        <v>13063</v>
      </c>
      <c r="U43" s="233">
        <v>13344</v>
      </c>
      <c r="V43" s="234"/>
      <c r="W43" s="233"/>
      <c r="X43" s="217">
        <f>SUM(T43:W43)</f>
        <v>26407</v>
      </c>
      <c r="Y43" s="232">
        <f>IF(ISERROR(R43/X43-1),"         /0",IF(R43/X43&gt;5,"  *  ",(R43/X43-1)))</f>
        <v>-0.04737380240087852</v>
      </c>
    </row>
    <row r="44" spans="1:25" ht="19.5" customHeight="1">
      <c r="A44" s="238" t="s">
        <v>455</v>
      </c>
      <c r="B44" s="235">
        <v>1121</v>
      </c>
      <c r="C44" s="233">
        <v>1014</v>
      </c>
      <c r="D44" s="234">
        <v>0</v>
      </c>
      <c r="E44" s="233">
        <v>0</v>
      </c>
      <c r="F44" s="234">
        <f>SUM(B44:E44)</f>
        <v>2135</v>
      </c>
      <c r="G44" s="236">
        <f>F44/$F$9</f>
        <v>0.002870356677108401</v>
      </c>
      <c r="H44" s="235"/>
      <c r="I44" s="233"/>
      <c r="J44" s="234"/>
      <c r="K44" s="233"/>
      <c r="L44" s="234">
        <f>SUM(H44:K44)</f>
        <v>0</v>
      </c>
      <c r="M44" s="237" t="str">
        <f>IF(ISERROR(F44/L44-1),"         /0",(F44/L44-1))</f>
        <v>         /0</v>
      </c>
      <c r="N44" s="235">
        <v>3512</v>
      </c>
      <c r="O44" s="233">
        <v>2913</v>
      </c>
      <c r="P44" s="234"/>
      <c r="Q44" s="233"/>
      <c r="R44" s="234">
        <f>SUM(N44:Q44)</f>
        <v>6425</v>
      </c>
      <c r="S44" s="236">
        <f>R44/$R$9</f>
        <v>0.0036721231272886473</v>
      </c>
      <c r="T44" s="235"/>
      <c r="U44" s="233"/>
      <c r="V44" s="234"/>
      <c r="W44" s="233"/>
      <c r="X44" s="217">
        <f>SUM(T44:W44)</f>
        <v>0</v>
      </c>
      <c r="Y44" s="232" t="str">
        <f>IF(ISERROR(R44/X44-1),"         /0",IF(R44/X44&gt;5,"  *  ",(R44/X44-1)))</f>
        <v>         /0</v>
      </c>
    </row>
    <row r="45" spans="1:25" ht="19.5" customHeight="1">
      <c r="A45" s="238" t="s">
        <v>174</v>
      </c>
      <c r="B45" s="235">
        <v>1235</v>
      </c>
      <c r="C45" s="233">
        <v>0</v>
      </c>
      <c r="D45" s="234">
        <v>0</v>
      </c>
      <c r="E45" s="233">
        <v>0</v>
      </c>
      <c r="F45" s="234">
        <f t="shared" si="16"/>
        <v>1235</v>
      </c>
      <c r="G45" s="236">
        <f t="shared" si="17"/>
        <v>0.0016603702558449067</v>
      </c>
      <c r="H45" s="235">
        <v>970</v>
      </c>
      <c r="I45" s="233"/>
      <c r="J45" s="234"/>
      <c r="K45" s="233"/>
      <c r="L45" s="234">
        <f t="shared" si="18"/>
        <v>970</v>
      </c>
      <c r="M45" s="237">
        <f t="shared" si="19"/>
        <v>0.2731958762886597</v>
      </c>
      <c r="N45" s="235">
        <v>4026</v>
      </c>
      <c r="O45" s="233"/>
      <c r="P45" s="234"/>
      <c r="Q45" s="233"/>
      <c r="R45" s="234">
        <f t="shared" si="20"/>
        <v>4026</v>
      </c>
      <c r="S45" s="236">
        <f t="shared" si="21"/>
        <v>0.0023010066475430495</v>
      </c>
      <c r="T45" s="235">
        <v>2984</v>
      </c>
      <c r="U45" s="233"/>
      <c r="V45" s="234"/>
      <c r="W45" s="233"/>
      <c r="X45" s="217">
        <f t="shared" si="22"/>
        <v>2984</v>
      </c>
      <c r="Y45" s="232">
        <f t="shared" si="23"/>
        <v>0.34919571045576414</v>
      </c>
    </row>
    <row r="46" spans="1:25" ht="19.5" customHeight="1">
      <c r="A46" s="238" t="s">
        <v>187</v>
      </c>
      <c r="B46" s="235">
        <v>788</v>
      </c>
      <c r="C46" s="233">
        <v>0</v>
      </c>
      <c r="D46" s="234">
        <v>0</v>
      </c>
      <c r="E46" s="233">
        <v>0</v>
      </c>
      <c r="F46" s="234">
        <f t="shared" si="16"/>
        <v>788</v>
      </c>
      <c r="G46" s="236">
        <f t="shared" si="17"/>
        <v>0.0010594103332840375</v>
      </c>
      <c r="H46" s="235">
        <v>728</v>
      </c>
      <c r="I46" s="233"/>
      <c r="J46" s="234"/>
      <c r="K46" s="233"/>
      <c r="L46" s="234">
        <f t="shared" si="18"/>
        <v>728</v>
      </c>
      <c r="M46" s="237">
        <f t="shared" si="19"/>
        <v>0.08241758241758235</v>
      </c>
      <c r="N46" s="235">
        <v>3100</v>
      </c>
      <c r="O46" s="233"/>
      <c r="P46" s="234"/>
      <c r="Q46" s="233"/>
      <c r="R46" s="234">
        <f t="shared" si="20"/>
        <v>3100</v>
      </c>
      <c r="S46" s="236">
        <f t="shared" si="21"/>
        <v>0.001771763687874678</v>
      </c>
      <c r="T46" s="235">
        <v>1846</v>
      </c>
      <c r="U46" s="233"/>
      <c r="V46" s="234"/>
      <c r="W46" s="233"/>
      <c r="X46" s="217">
        <f t="shared" si="22"/>
        <v>1846</v>
      </c>
      <c r="Y46" s="232">
        <f t="shared" si="23"/>
        <v>0.6793066088840736</v>
      </c>
    </row>
    <row r="47" spans="1:25" ht="19.5" customHeight="1">
      <c r="A47" s="238" t="s">
        <v>179</v>
      </c>
      <c r="B47" s="235">
        <v>579</v>
      </c>
      <c r="C47" s="233">
        <v>0</v>
      </c>
      <c r="D47" s="234">
        <v>0</v>
      </c>
      <c r="E47" s="233">
        <v>0</v>
      </c>
      <c r="F47" s="234">
        <f t="shared" si="16"/>
        <v>579</v>
      </c>
      <c r="G47" s="236">
        <f t="shared" si="17"/>
        <v>0.0007784245976795149</v>
      </c>
      <c r="H47" s="235">
        <v>227</v>
      </c>
      <c r="I47" s="233"/>
      <c r="J47" s="234"/>
      <c r="K47" s="233"/>
      <c r="L47" s="234">
        <f t="shared" si="18"/>
        <v>227</v>
      </c>
      <c r="M47" s="237">
        <f t="shared" si="19"/>
        <v>1.550660792951542</v>
      </c>
      <c r="N47" s="235">
        <v>1399</v>
      </c>
      <c r="O47" s="233"/>
      <c r="P47" s="234"/>
      <c r="Q47" s="233"/>
      <c r="R47" s="234">
        <f t="shared" si="20"/>
        <v>1399</v>
      </c>
      <c r="S47" s="236">
        <f t="shared" si="21"/>
        <v>0.0007995798062376369</v>
      </c>
      <c r="T47" s="235">
        <v>977</v>
      </c>
      <c r="U47" s="233"/>
      <c r="V47" s="234"/>
      <c r="W47" s="233"/>
      <c r="X47" s="217">
        <f t="shared" si="22"/>
        <v>977</v>
      </c>
      <c r="Y47" s="232">
        <f t="shared" si="23"/>
        <v>0.43193449334698064</v>
      </c>
    </row>
    <row r="48" spans="1:25" ht="19.5" customHeight="1" thickBot="1">
      <c r="A48" s="238" t="s">
        <v>161</v>
      </c>
      <c r="B48" s="235">
        <v>54</v>
      </c>
      <c r="C48" s="233">
        <v>0</v>
      </c>
      <c r="D48" s="234">
        <v>0</v>
      </c>
      <c r="E48" s="233">
        <v>0</v>
      </c>
      <c r="F48" s="234">
        <f t="shared" si="16"/>
        <v>54</v>
      </c>
      <c r="G48" s="236">
        <f t="shared" si="17"/>
        <v>7.259918527580968E-05</v>
      </c>
      <c r="H48" s="235">
        <v>89</v>
      </c>
      <c r="I48" s="233">
        <v>0</v>
      </c>
      <c r="J48" s="234">
        <v>0</v>
      </c>
      <c r="K48" s="233">
        <v>0</v>
      </c>
      <c r="L48" s="234">
        <f t="shared" si="18"/>
        <v>89</v>
      </c>
      <c r="M48" s="237">
        <f t="shared" si="19"/>
        <v>-0.3932584269662921</v>
      </c>
      <c r="N48" s="235">
        <v>271</v>
      </c>
      <c r="O48" s="233">
        <v>0</v>
      </c>
      <c r="P48" s="234">
        <v>0</v>
      </c>
      <c r="Q48" s="233">
        <v>0</v>
      </c>
      <c r="R48" s="234">
        <f t="shared" si="20"/>
        <v>271</v>
      </c>
      <c r="S48" s="236">
        <f t="shared" si="21"/>
        <v>0.00015488643852065733</v>
      </c>
      <c r="T48" s="235">
        <v>331</v>
      </c>
      <c r="U48" s="233">
        <v>0</v>
      </c>
      <c r="V48" s="234">
        <v>0</v>
      </c>
      <c r="W48" s="233">
        <v>0</v>
      </c>
      <c r="X48" s="217">
        <f t="shared" si="22"/>
        <v>331</v>
      </c>
      <c r="Y48" s="232">
        <f t="shared" si="23"/>
        <v>-0.18126888217522663</v>
      </c>
    </row>
    <row r="49" spans="1:25" s="271" customFormat="1" ht="19.5" customHeight="1">
      <c r="A49" s="280" t="s">
        <v>58</v>
      </c>
      <c r="B49" s="277">
        <f>SUM(B50:B61)</f>
        <v>103448</v>
      </c>
      <c r="C49" s="276">
        <f>SUM(C50:C61)</f>
        <v>97508</v>
      </c>
      <c r="D49" s="275">
        <f>SUM(D50:D61)</f>
        <v>3591</v>
      </c>
      <c r="E49" s="276">
        <f>SUM(E50:E61)</f>
        <v>3814</v>
      </c>
      <c r="F49" s="275">
        <f t="shared" si="16"/>
        <v>208361</v>
      </c>
      <c r="G49" s="278">
        <f t="shared" si="17"/>
        <v>0.2801266452454256</v>
      </c>
      <c r="H49" s="277">
        <f>SUM(H50:H61)</f>
        <v>82749</v>
      </c>
      <c r="I49" s="276">
        <f>SUM(I50:I61)</f>
        <v>78788</v>
      </c>
      <c r="J49" s="275">
        <f>SUM(J50:J61)</f>
        <v>3226</v>
      </c>
      <c r="K49" s="276">
        <f>SUM(K50:K61)</f>
        <v>3253</v>
      </c>
      <c r="L49" s="275">
        <f t="shared" si="18"/>
        <v>168016</v>
      </c>
      <c r="M49" s="279">
        <f t="shared" si="19"/>
        <v>0.24012594038662982</v>
      </c>
      <c r="N49" s="277">
        <f>SUM(N50:N61)</f>
        <v>251534</v>
      </c>
      <c r="O49" s="276">
        <f>SUM(O50:O61)</f>
        <v>240276</v>
      </c>
      <c r="P49" s="275">
        <f>SUM(P50:P61)</f>
        <v>8997</v>
      </c>
      <c r="Q49" s="276">
        <f>SUM(Q50:Q61)</f>
        <v>9785</v>
      </c>
      <c r="R49" s="275">
        <f t="shared" si="20"/>
        <v>510592</v>
      </c>
      <c r="S49" s="278">
        <f t="shared" si="21"/>
        <v>0.29182205319977667</v>
      </c>
      <c r="T49" s="277">
        <f>SUM(T50:T61)</f>
        <v>203015</v>
      </c>
      <c r="U49" s="276">
        <f>SUM(U50:U61)</f>
        <v>190929</v>
      </c>
      <c r="V49" s="275">
        <f>SUM(V50:V61)</f>
        <v>7501</v>
      </c>
      <c r="W49" s="276">
        <f>SUM(W50:W61)</f>
        <v>7649</v>
      </c>
      <c r="X49" s="275">
        <f t="shared" si="22"/>
        <v>409094</v>
      </c>
      <c r="Y49" s="272">
        <f t="shared" si="23"/>
        <v>0.24810434765603984</v>
      </c>
    </row>
    <row r="50" spans="1:25" s="208" customFormat="1" ht="19.5" customHeight="1">
      <c r="A50" s="223" t="s">
        <v>154</v>
      </c>
      <c r="B50" s="221">
        <v>49368</v>
      </c>
      <c r="C50" s="218">
        <v>44648</v>
      </c>
      <c r="D50" s="217">
        <v>0</v>
      </c>
      <c r="E50" s="218">
        <v>0</v>
      </c>
      <c r="F50" s="217">
        <f t="shared" si="16"/>
        <v>94016</v>
      </c>
      <c r="G50" s="220">
        <f t="shared" si="17"/>
        <v>0.12639787042389858</v>
      </c>
      <c r="H50" s="221">
        <v>42142</v>
      </c>
      <c r="I50" s="218">
        <v>39505</v>
      </c>
      <c r="J50" s="217"/>
      <c r="K50" s="218"/>
      <c r="L50" s="217">
        <f t="shared" si="18"/>
        <v>81647</v>
      </c>
      <c r="M50" s="222">
        <f t="shared" si="19"/>
        <v>0.15149362499540708</v>
      </c>
      <c r="N50" s="221">
        <v>121456</v>
      </c>
      <c r="O50" s="218">
        <v>111841</v>
      </c>
      <c r="P50" s="217"/>
      <c r="Q50" s="218"/>
      <c r="R50" s="217">
        <f t="shared" si="20"/>
        <v>233297</v>
      </c>
      <c r="S50" s="220">
        <f t="shared" si="21"/>
        <v>0.1333377913193867</v>
      </c>
      <c r="T50" s="219">
        <v>108385</v>
      </c>
      <c r="U50" s="218">
        <v>100452</v>
      </c>
      <c r="V50" s="217">
        <v>373</v>
      </c>
      <c r="W50" s="218">
        <v>629</v>
      </c>
      <c r="X50" s="217">
        <f t="shared" si="22"/>
        <v>209839</v>
      </c>
      <c r="Y50" s="216">
        <f t="shared" si="23"/>
        <v>0.11179046793017511</v>
      </c>
    </row>
    <row r="51" spans="1:25" s="208" customFormat="1" ht="19.5" customHeight="1">
      <c r="A51" s="223" t="s">
        <v>151</v>
      </c>
      <c r="B51" s="221">
        <v>18980</v>
      </c>
      <c r="C51" s="218">
        <v>18653</v>
      </c>
      <c r="D51" s="217">
        <v>3580</v>
      </c>
      <c r="E51" s="218">
        <v>3662</v>
      </c>
      <c r="F51" s="217">
        <f aca="true" t="shared" si="24" ref="F51:F61">SUM(B51:E51)</f>
        <v>44875</v>
      </c>
      <c r="G51" s="220">
        <f aca="true" t="shared" si="25" ref="G51:G61">F51/$F$9</f>
        <v>0.06033126739355481</v>
      </c>
      <c r="H51" s="221">
        <v>18903</v>
      </c>
      <c r="I51" s="218">
        <v>17700</v>
      </c>
      <c r="J51" s="217">
        <v>2640</v>
      </c>
      <c r="K51" s="218">
        <v>2781</v>
      </c>
      <c r="L51" s="217">
        <f aca="true" t="shared" si="26" ref="L51:L61">SUM(H51:K51)</f>
        <v>42024</v>
      </c>
      <c r="M51" s="222">
        <f aca="true" t="shared" si="27" ref="M51:M61">IF(ISERROR(F51/L51-1),"         /0",(F51/L51-1))</f>
        <v>0.06784218541785636</v>
      </c>
      <c r="N51" s="221">
        <v>50010</v>
      </c>
      <c r="O51" s="218">
        <v>50172</v>
      </c>
      <c r="P51" s="217">
        <v>8470</v>
      </c>
      <c r="Q51" s="218">
        <v>9053</v>
      </c>
      <c r="R51" s="217">
        <f aca="true" t="shared" si="28" ref="R51:R61">SUM(N51:Q51)</f>
        <v>117705</v>
      </c>
      <c r="S51" s="220">
        <f aca="true" t="shared" si="29" ref="S51:S61">R51/$R$9</f>
        <v>0.06727272415525451</v>
      </c>
      <c r="T51" s="219">
        <v>42221</v>
      </c>
      <c r="U51" s="218">
        <v>40963</v>
      </c>
      <c r="V51" s="217">
        <v>5022</v>
      </c>
      <c r="W51" s="218">
        <v>5003</v>
      </c>
      <c r="X51" s="217">
        <f aca="true" t="shared" si="30" ref="X51:X61">SUM(T51:W51)</f>
        <v>93209</v>
      </c>
      <c r="Y51" s="216">
        <f aca="true" t="shared" si="31" ref="Y51:Y61">IF(ISERROR(R51/X51-1),"         /0",IF(R51/X51&gt;5,"  *  ",(R51/X51-1)))</f>
        <v>0.26280723964424046</v>
      </c>
    </row>
    <row r="52" spans="1:25" s="208" customFormat="1" ht="19.5" customHeight="1">
      <c r="A52" s="223" t="s">
        <v>173</v>
      </c>
      <c r="B52" s="221">
        <v>5642</v>
      </c>
      <c r="C52" s="218">
        <v>5268</v>
      </c>
      <c r="D52" s="217">
        <v>0</v>
      </c>
      <c r="E52" s="218">
        <v>0</v>
      </c>
      <c r="F52" s="217">
        <f t="shared" si="24"/>
        <v>10910</v>
      </c>
      <c r="G52" s="220">
        <f t="shared" si="25"/>
        <v>0.014667724284427475</v>
      </c>
      <c r="H52" s="221"/>
      <c r="I52" s="218"/>
      <c r="J52" s="217"/>
      <c r="K52" s="218"/>
      <c r="L52" s="217">
        <f t="shared" si="26"/>
        <v>0</v>
      </c>
      <c r="M52" s="222" t="str">
        <f t="shared" si="27"/>
        <v>         /0</v>
      </c>
      <c r="N52" s="221">
        <v>11959</v>
      </c>
      <c r="O52" s="218">
        <v>10879</v>
      </c>
      <c r="P52" s="217"/>
      <c r="Q52" s="218"/>
      <c r="R52" s="217">
        <f t="shared" si="28"/>
        <v>22838</v>
      </c>
      <c r="S52" s="220">
        <f t="shared" si="29"/>
        <v>0.013052754549574806</v>
      </c>
      <c r="T52" s="219"/>
      <c r="U52" s="218"/>
      <c r="V52" s="217"/>
      <c r="W52" s="218"/>
      <c r="X52" s="217">
        <f t="shared" si="30"/>
        <v>0</v>
      </c>
      <c r="Y52" s="216" t="str">
        <f t="shared" si="31"/>
        <v>         /0</v>
      </c>
    </row>
    <row r="53" spans="1:25" s="208" customFormat="1" ht="19.5" customHeight="1">
      <c r="A53" s="223" t="s">
        <v>183</v>
      </c>
      <c r="B53" s="221">
        <v>4469</v>
      </c>
      <c r="C53" s="218">
        <v>4639</v>
      </c>
      <c r="D53" s="217">
        <v>0</v>
      </c>
      <c r="E53" s="218">
        <v>0</v>
      </c>
      <c r="F53" s="217">
        <f aca="true" t="shared" si="32" ref="F53:F58">SUM(B53:E53)</f>
        <v>9108</v>
      </c>
      <c r="G53" s="220">
        <f aca="true" t="shared" si="33" ref="G53:G58">F53/$F$9</f>
        <v>0.012245062583186566</v>
      </c>
      <c r="H53" s="221">
        <v>6014</v>
      </c>
      <c r="I53" s="218">
        <v>5878</v>
      </c>
      <c r="J53" s="217">
        <v>447</v>
      </c>
      <c r="K53" s="218">
        <v>329</v>
      </c>
      <c r="L53" s="217">
        <f aca="true" t="shared" si="34" ref="L53:L58">SUM(H53:K53)</f>
        <v>12668</v>
      </c>
      <c r="M53" s="222">
        <f aca="true" t="shared" si="35" ref="M53:M58">IF(ISERROR(F53/L53-1),"         /0",(F53/L53-1))</f>
        <v>-0.28102305020524154</v>
      </c>
      <c r="N53" s="221">
        <v>9956</v>
      </c>
      <c r="O53" s="218">
        <v>9923</v>
      </c>
      <c r="P53" s="217">
        <v>107</v>
      </c>
      <c r="Q53" s="218"/>
      <c r="R53" s="217">
        <f aca="true" t="shared" si="36" ref="R53:R58">SUM(N53:Q53)</f>
        <v>19986</v>
      </c>
      <c r="S53" s="220">
        <f aca="true" t="shared" si="37" ref="S53:S58">R53/$R$9</f>
        <v>0.011422731956730102</v>
      </c>
      <c r="T53" s="219">
        <v>14823</v>
      </c>
      <c r="U53" s="218">
        <v>13338</v>
      </c>
      <c r="V53" s="217">
        <v>1529</v>
      </c>
      <c r="W53" s="218">
        <v>1434</v>
      </c>
      <c r="X53" s="217">
        <f aca="true" t="shared" si="38" ref="X53:X58">SUM(T53:W53)</f>
        <v>31124</v>
      </c>
      <c r="Y53" s="216">
        <f aca="true" t="shared" si="39" ref="Y53:Y58">IF(ISERROR(R53/X53-1),"         /0",IF(R53/X53&gt;5,"  *  ",(R53/X53-1)))</f>
        <v>-0.3578588870325151</v>
      </c>
    </row>
    <row r="54" spans="1:25" s="208" customFormat="1" ht="19.5" customHeight="1">
      <c r="A54" s="223" t="s">
        <v>181</v>
      </c>
      <c r="B54" s="221">
        <v>4599</v>
      </c>
      <c r="C54" s="218">
        <v>4274</v>
      </c>
      <c r="D54" s="217">
        <v>0</v>
      </c>
      <c r="E54" s="218">
        <v>127</v>
      </c>
      <c r="F54" s="217">
        <f t="shared" si="32"/>
        <v>9000</v>
      </c>
      <c r="G54" s="220">
        <f t="shared" si="33"/>
        <v>0.012099864212634948</v>
      </c>
      <c r="H54" s="221">
        <v>4983</v>
      </c>
      <c r="I54" s="218">
        <v>4634</v>
      </c>
      <c r="J54" s="217">
        <v>117</v>
      </c>
      <c r="K54" s="218">
        <v>116</v>
      </c>
      <c r="L54" s="217">
        <f t="shared" si="34"/>
        <v>9850</v>
      </c>
      <c r="M54" s="222">
        <f t="shared" si="35"/>
        <v>-0.08629441624365486</v>
      </c>
      <c r="N54" s="221">
        <v>10429</v>
      </c>
      <c r="O54" s="218">
        <v>9462</v>
      </c>
      <c r="P54" s="217"/>
      <c r="Q54" s="218">
        <v>127</v>
      </c>
      <c r="R54" s="217">
        <f t="shared" si="36"/>
        <v>20018</v>
      </c>
      <c r="S54" s="220">
        <f t="shared" si="37"/>
        <v>0.011441021130282357</v>
      </c>
      <c r="T54" s="219">
        <v>11117</v>
      </c>
      <c r="U54" s="218">
        <v>10161</v>
      </c>
      <c r="V54" s="217">
        <v>117</v>
      </c>
      <c r="W54" s="218">
        <v>116</v>
      </c>
      <c r="X54" s="217">
        <f t="shared" si="38"/>
        <v>21511</v>
      </c>
      <c r="Y54" s="216">
        <f t="shared" si="39"/>
        <v>-0.06940635023941244</v>
      </c>
    </row>
    <row r="55" spans="1:25" s="208" customFormat="1" ht="19.5" customHeight="1">
      <c r="A55" s="223" t="s">
        <v>153</v>
      </c>
      <c r="B55" s="221">
        <v>4571</v>
      </c>
      <c r="C55" s="218">
        <v>4046</v>
      </c>
      <c r="D55" s="217">
        <v>0</v>
      </c>
      <c r="E55" s="218">
        <v>0</v>
      </c>
      <c r="F55" s="217">
        <f t="shared" si="32"/>
        <v>8617</v>
      </c>
      <c r="G55" s="220">
        <f t="shared" si="33"/>
        <v>0.011584947768919482</v>
      </c>
      <c r="H55" s="221"/>
      <c r="I55" s="218"/>
      <c r="J55" s="217"/>
      <c r="K55" s="218"/>
      <c r="L55" s="217">
        <f t="shared" si="34"/>
        <v>0</v>
      </c>
      <c r="M55" s="222" t="str">
        <f t="shared" si="35"/>
        <v>         /0</v>
      </c>
      <c r="N55" s="221">
        <v>11418</v>
      </c>
      <c r="O55" s="218">
        <v>10390</v>
      </c>
      <c r="P55" s="217"/>
      <c r="Q55" s="218"/>
      <c r="R55" s="217">
        <f t="shared" si="36"/>
        <v>21808</v>
      </c>
      <c r="S55" s="220">
        <f t="shared" si="37"/>
        <v>0.012464071775861606</v>
      </c>
      <c r="T55" s="219"/>
      <c r="U55" s="218"/>
      <c r="V55" s="217"/>
      <c r="W55" s="218"/>
      <c r="X55" s="217">
        <f t="shared" si="38"/>
        <v>0</v>
      </c>
      <c r="Y55" s="216" t="str">
        <f t="shared" si="39"/>
        <v>         /0</v>
      </c>
    </row>
    <row r="56" spans="1:25" s="208" customFormat="1" ht="19.5" customHeight="1">
      <c r="A56" s="223" t="s">
        <v>190</v>
      </c>
      <c r="B56" s="221">
        <v>4272</v>
      </c>
      <c r="C56" s="218">
        <v>4271</v>
      </c>
      <c r="D56" s="217">
        <v>0</v>
      </c>
      <c r="E56" s="218">
        <v>0</v>
      </c>
      <c r="F56" s="217">
        <f t="shared" si="32"/>
        <v>8543</v>
      </c>
      <c r="G56" s="220">
        <f t="shared" si="33"/>
        <v>0.011485459996504483</v>
      </c>
      <c r="H56" s="221">
        <v>2637</v>
      </c>
      <c r="I56" s="218">
        <v>2487</v>
      </c>
      <c r="J56" s="217"/>
      <c r="K56" s="218"/>
      <c r="L56" s="217">
        <f t="shared" si="34"/>
        <v>5124</v>
      </c>
      <c r="M56" s="222">
        <f t="shared" si="35"/>
        <v>0.6672521467603434</v>
      </c>
      <c r="N56" s="221">
        <v>10126</v>
      </c>
      <c r="O56" s="218">
        <v>9553</v>
      </c>
      <c r="P56" s="217"/>
      <c r="Q56" s="218"/>
      <c r="R56" s="217">
        <f t="shared" si="36"/>
        <v>19679</v>
      </c>
      <c r="S56" s="220">
        <f t="shared" si="37"/>
        <v>0.011247270197963158</v>
      </c>
      <c r="T56" s="219">
        <v>6852</v>
      </c>
      <c r="U56" s="218">
        <v>6125</v>
      </c>
      <c r="V56" s="217"/>
      <c r="W56" s="218"/>
      <c r="X56" s="217">
        <f t="shared" si="38"/>
        <v>12977</v>
      </c>
      <c r="Y56" s="216">
        <f t="shared" si="39"/>
        <v>0.516452184634353</v>
      </c>
    </row>
    <row r="57" spans="1:25" s="208" customFormat="1" ht="19.5" customHeight="1">
      <c r="A57" s="223" t="s">
        <v>186</v>
      </c>
      <c r="B57" s="221">
        <v>3758</v>
      </c>
      <c r="C57" s="218">
        <v>4233</v>
      </c>
      <c r="D57" s="217">
        <v>0</v>
      </c>
      <c r="E57" s="218">
        <v>0</v>
      </c>
      <c r="F57" s="217">
        <f t="shared" si="32"/>
        <v>7991</v>
      </c>
      <c r="G57" s="220">
        <f t="shared" si="33"/>
        <v>0.010743334991462874</v>
      </c>
      <c r="H57" s="221">
        <v>4923</v>
      </c>
      <c r="I57" s="218">
        <v>5650</v>
      </c>
      <c r="J57" s="217"/>
      <c r="K57" s="218"/>
      <c r="L57" s="217">
        <f t="shared" si="34"/>
        <v>10573</v>
      </c>
      <c r="M57" s="222">
        <f t="shared" si="35"/>
        <v>-0.2442069422112929</v>
      </c>
      <c r="N57" s="221">
        <v>8093</v>
      </c>
      <c r="O57" s="218">
        <v>10143</v>
      </c>
      <c r="P57" s="217"/>
      <c r="Q57" s="218"/>
      <c r="R57" s="217">
        <f t="shared" si="36"/>
        <v>18236</v>
      </c>
      <c r="S57" s="220">
        <f t="shared" si="37"/>
        <v>0.01042254277809117</v>
      </c>
      <c r="T57" s="219">
        <v>10475</v>
      </c>
      <c r="U57" s="218">
        <v>12750</v>
      </c>
      <c r="V57" s="217"/>
      <c r="W57" s="218"/>
      <c r="X57" s="217">
        <f t="shared" si="38"/>
        <v>23225</v>
      </c>
      <c r="Y57" s="216">
        <f t="shared" si="39"/>
        <v>-0.21481162540365983</v>
      </c>
    </row>
    <row r="58" spans="1:25" s="208" customFormat="1" ht="19.5" customHeight="1">
      <c r="A58" s="223" t="s">
        <v>185</v>
      </c>
      <c r="B58" s="221">
        <v>3893</v>
      </c>
      <c r="C58" s="218">
        <v>2816</v>
      </c>
      <c r="D58" s="217">
        <v>0</v>
      </c>
      <c r="E58" s="218">
        <v>0</v>
      </c>
      <c r="F58" s="217">
        <f t="shared" si="32"/>
        <v>6709</v>
      </c>
      <c r="G58" s="220">
        <f t="shared" si="33"/>
        <v>0.009019776555840874</v>
      </c>
      <c r="H58" s="221">
        <v>2966</v>
      </c>
      <c r="I58" s="218">
        <v>2905</v>
      </c>
      <c r="J58" s="217"/>
      <c r="K58" s="218"/>
      <c r="L58" s="217">
        <f t="shared" si="34"/>
        <v>5871</v>
      </c>
      <c r="M58" s="222">
        <f t="shared" si="35"/>
        <v>0.14273547947538745</v>
      </c>
      <c r="N58" s="221">
        <v>9086</v>
      </c>
      <c r="O58" s="218">
        <v>6653</v>
      </c>
      <c r="P58" s="217"/>
      <c r="Q58" s="218"/>
      <c r="R58" s="217">
        <f t="shared" si="36"/>
        <v>15739</v>
      </c>
      <c r="S58" s="220">
        <f t="shared" si="37"/>
        <v>0.008995415704341793</v>
      </c>
      <c r="T58" s="219">
        <v>8757</v>
      </c>
      <c r="U58" s="218">
        <v>7085</v>
      </c>
      <c r="V58" s="217"/>
      <c r="W58" s="218"/>
      <c r="X58" s="217">
        <f t="shared" si="38"/>
        <v>15842</v>
      </c>
      <c r="Y58" s="216">
        <f t="shared" si="39"/>
        <v>-0.006501704330261315</v>
      </c>
    </row>
    <row r="59" spans="1:25" s="208" customFormat="1" ht="19.5" customHeight="1">
      <c r="A59" s="223" t="s">
        <v>152</v>
      </c>
      <c r="B59" s="221">
        <v>2940</v>
      </c>
      <c r="C59" s="218">
        <v>3671</v>
      </c>
      <c r="D59" s="217">
        <v>0</v>
      </c>
      <c r="E59" s="218">
        <v>0</v>
      </c>
      <c r="F59" s="217">
        <f t="shared" si="24"/>
        <v>6611</v>
      </c>
      <c r="G59" s="220">
        <f t="shared" si="25"/>
        <v>0.008888022478858849</v>
      </c>
      <c r="H59" s="221"/>
      <c r="I59" s="218"/>
      <c r="J59" s="217"/>
      <c r="K59" s="218"/>
      <c r="L59" s="217">
        <f t="shared" si="26"/>
        <v>0</v>
      </c>
      <c r="M59" s="222" t="str">
        <f t="shared" si="27"/>
        <v>         /0</v>
      </c>
      <c r="N59" s="221">
        <v>5873</v>
      </c>
      <c r="O59" s="218">
        <v>8494</v>
      </c>
      <c r="P59" s="217">
        <v>345</v>
      </c>
      <c r="Q59" s="218">
        <v>515</v>
      </c>
      <c r="R59" s="217">
        <f t="shared" si="28"/>
        <v>15227</v>
      </c>
      <c r="S59" s="220">
        <f t="shared" si="29"/>
        <v>0.008702788927505718</v>
      </c>
      <c r="T59" s="219"/>
      <c r="U59" s="218"/>
      <c r="V59" s="217">
        <v>384</v>
      </c>
      <c r="W59" s="218">
        <v>386</v>
      </c>
      <c r="X59" s="217">
        <f t="shared" si="30"/>
        <v>770</v>
      </c>
      <c r="Y59" s="216" t="str">
        <f t="shared" si="31"/>
        <v>  *  </v>
      </c>
    </row>
    <row r="60" spans="1:25" s="208" customFormat="1" ht="19.5" customHeight="1">
      <c r="A60" s="223" t="s">
        <v>456</v>
      </c>
      <c r="B60" s="221">
        <v>808</v>
      </c>
      <c r="C60" s="218">
        <v>986</v>
      </c>
      <c r="D60" s="217">
        <v>0</v>
      </c>
      <c r="E60" s="218">
        <v>0</v>
      </c>
      <c r="F60" s="217">
        <f t="shared" si="24"/>
        <v>1794</v>
      </c>
      <c r="G60" s="220">
        <f t="shared" si="25"/>
        <v>0.002411906266385233</v>
      </c>
      <c r="H60" s="221"/>
      <c r="I60" s="218"/>
      <c r="J60" s="217"/>
      <c r="K60" s="218"/>
      <c r="L60" s="217">
        <f t="shared" si="26"/>
        <v>0</v>
      </c>
      <c r="M60" s="222" t="str">
        <f t="shared" si="27"/>
        <v>         /0</v>
      </c>
      <c r="N60" s="221">
        <v>2786</v>
      </c>
      <c r="O60" s="218">
        <v>2730</v>
      </c>
      <c r="P60" s="217"/>
      <c r="Q60" s="218"/>
      <c r="R60" s="217">
        <f t="shared" si="28"/>
        <v>5516</v>
      </c>
      <c r="S60" s="220">
        <f t="shared" si="29"/>
        <v>0.003152596291069911</v>
      </c>
      <c r="T60" s="219"/>
      <c r="U60" s="218"/>
      <c r="V60" s="217"/>
      <c r="W60" s="218"/>
      <c r="X60" s="217">
        <f t="shared" si="30"/>
        <v>0</v>
      </c>
      <c r="Y60" s="216" t="str">
        <f t="shared" si="31"/>
        <v>         /0</v>
      </c>
    </row>
    <row r="61" spans="1:25" s="208" customFormat="1" ht="19.5" customHeight="1" thickBot="1">
      <c r="A61" s="223" t="s">
        <v>161</v>
      </c>
      <c r="B61" s="221">
        <v>148</v>
      </c>
      <c r="C61" s="218">
        <v>3</v>
      </c>
      <c r="D61" s="217">
        <v>11</v>
      </c>
      <c r="E61" s="218">
        <v>25</v>
      </c>
      <c r="F61" s="217">
        <f t="shared" si="24"/>
        <v>187</v>
      </c>
      <c r="G61" s="220">
        <f t="shared" si="25"/>
        <v>0.00025140828975141503</v>
      </c>
      <c r="H61" s="221">
        <v>181</v>
      </c>
      <c r="I61" s="218">
        <v>29</v>
      </c>
      <c r="J61" s="217">
        <v>22</v>
      </c>
      <c r="K61" s="218">
        <v>27</v>
      </c>
      <c r="L61" s="217">
        <f t="shared" si="26"/>
        <v>259</v>
      </c>
      <c r="M61" s="222">
        <f t="shared" si="27"/>
        <v>-0.277992277992278</v>
      </c>
      <c r="N61" s="221">
        <v>342</v>
      </c>
      <c r="O61" s="218">
        <v>36</v>
      </c>
      <c r="P61" s="217">
        <v>75</v>
      </c>
      <c r="Q61" s="218">
        <v>90</v>
      </c>
      <c r="R61" s="217">
        <f t="shared" si="28"/>
        <v>543</v>
      </c>
      <c r="S61" s="220">
        <f t="shared" si="29"/>
        <v>0.00031034441371482265</v>
      </c>
      <c r="T61" s="219">
        <v>385</v>
      </c>
      <c r="U61" s="218">
        <v>55</v>
      </c>
      <c r="V61" s="217">
        <v>76</v>
      </c>
      <c r="W61" s="218">
        <v>81</v>
      </c>
      <c r="X61" s="217">
        <f t="shared" si="30"/>
        <v>597</v>
      </c>
      <c r="Y61" s="216">
        <f t="shared" si="31"/>
        <v>-0.09045226130653261</v>
      </c>
    </row>
    <row r="62" spans="1:25" s="271" customFormat="1" ht="19.5" customHeight="1">
      <c r="A62" s="280" t="s">
        <v>57</v>
      </c>
      <c r="B62" s="277">
        <f>SUM(B63:B68)</f>
        <v>8880</v>
      </c>
      <c r="C62" s="276">
        <f>SUM(C63:C68)</f>
        <v>8797</v>
      </c>
      <c r="D62" s="275">
        <f>SUM(D63:D68)</f>
        <v>5</v>
      </c>
      <c r="E62" s="276">
        <f>SUM(E63:E68)</f>
        <v>5</v>
      </c>
      <c r="F62" s="275">
        <f aca="true" t="shared" si="40" ref="F62:F69">SUM(B62:E62)</f>
        <v>17687</v>
      </c>
      <c r="G62" s="278">
        <f aca="true" t="shared" si="41" ref="G62:G69">F62/$F$9</f>
        <v>0.02377892203654159</v>
      </c>
      <c r="H62" s="277">
        <f>SUM(H63:H68)</f>
        <v>5959</v>
      </c>
      <c r="I62" s="276">
        <f>SUM(I63:I68)</f>
        <v>5902</v>
      </c>
      <c r="J62" s="275">
        <f>SUM(J63:J68)</f>
        <v>169</v>
      </c>
      <c r="K62" s="276">
        <f>SUM(K63:K68)</f>
        <v>3</v>
      </c>
      <c r="L62" s="275">
        <f aca="true" t="shared" si="42" ref="L62:L69">SUM(H62:K62)</f>
        <v>12033</v>
      </c>
      <c r="M62" s="279">
        <f aca="true" t="shared" si="43" ref="M62:M69">IF(ISERROR(F62/L62-1),"         /0",(F62/L62-1))</f>
        <v>0.4698745117593286</v>
      </c>
      <c r="N62" s="277">
        <f>SUM(N63:N68)</f>
        <v>26031</v>
      </c>
      <c r="O62" s="276">
        <f>SUM(O63:O68)</f>
        <v>25872</v>
      </c>
      <c r="P62" s="275">
        <f>SUM(P63:P68)</f>
        <v>124</v>
      </c>
      <c r="Q62" s="276">
        <f>SUM(Q63:Q68)</f>
        <v>241</v>
      </c>
      <c r="R62" s="275">
        <f aca="true" t="shared" si="44" ref="R62:R69">SUM(N62:Q62)</f>
        <v>52268</v>
      </c>
      <c r="S62" s="278">
        <f aca="true" t="shared" si="45" ref="S62:S69">R62/$R$9</f>
        <v>0.029873078850914087</v>
      </c>
      <c r="T62" s="277">
        <f>SUM(T63:T68)</f>
        <v>15474</v>
      </c>
      <c r="U62" s="276">
        <f>SUM(U63:U68)</f>
        <v>15874</v>
      </c>
      <c r="V62" s="275">
        <f>SUM(V63:V68)</f>
        <v>488</v>
      </c>
      <c r="W62" s="276">
        <f>SUM(W63:W68)</f>
        <v>314</v>
      </c>
      <c r="X62" s="275">
        <f aca="true" t="shared" si="46" ref="X62:X69">SUM(T62:W62)</f>
        <v>32150</v>
      </c>
      <c r="Y62" s="272">
        <f aca="true" t="shared" si="47" ref="Y62:Y69">IF(ISERROR(R62/X62-1),"         /0",IF(R62/X62&gt;5,"  *  ",(R62/X62-1)))</f>
        <v>0.6257542768273716</v>
      </c>
    </row>
    <row r="63" spans="1:25" ht="19.5" customHeight="1">
      <c r="A63" s="223" t="s">
        <v>173</v>
      </c>
      <c r="B63" s="221">
        <v>4127</v>
      </c>
      <c r="C63" s="218">
        <v>4079</v>
      </c>
      <c r="D63" s="217">
        <v>0</v>
      </c>
      <c r="E63" s="218">
        <v>0</v>
      </c>
      <c r="F63" s="217">
        <f t="shared" si="40"/>
        <v>8206</v>
      </c>
      <c r="G63" s="220">
        <f t="shared" si="41"/>
        <v>0.011032387303209153</v>
      </c>
      <c r="H63" s="221"/>
      <c r="I63" s="218"/>
      <c r="J63" s="217"/>
      <c r="K63" s="218"/>
      <c r="L63" s="217">
        <f t="shared" si="42"/>
        <v>0</v>
      </c>
      <c r="M63" s="222" t="str">
        <f t="shared" si="43"/>
        <v>         /0</v>
      </c>
      <c r="N63" s="221">
        <v>9163</v>
      </c>
      <c r="O63" s="218">
        <v>9219</v>
      </c>
      <c r="P63" s="217"/>
      <c r="Q63" s="218"/>
      <c r="R63" s="217">
        <f t="shared" si="44"/>
        <v>18382</v>
      </c>
      <c r="S63" s="220">
        <f t="shared" si="45"/>
        <v>0.010505987132423332</v>
      </c>
      <c r="T63" s="219"/>
      <c r="U63" s="218"/>
      <c r="V63" s="217"/>
      <c r="W63" s="218"/>
      <c r="X63" s="217">
        <f t="shared" si="46"/>
        <v>0</v>
      </c>
      <c r="Y63" s="216" t="str">
        <f t="shared" si="47"/>
        <v>         /0</v>
      </c>
    </row>
    <row r="64" spans="1:25" ht="19.5" customHeight="1">
      <c r="A64" s="223" t="s">
        <v>151</v>
      </c>
      <c r="B64" s="221">
        <v>2310</v>
      </c>
      <c r="C64" s="218">
        <v>2092</v>
      </c>
      <c r="D64" s="217">
        <v>0</v>
      </c>
      <c r="E64" s="218">
        <v>0</v>
      </c>
      <c r="F64" s="217">
        <f t="shared" si="40"/>
        <v>4402</v>
      </c>
      <c r="G64" s="220">
        <f t="shared" si="41"/>
        <v>0.005918178029335449</v>
      </c>
      <c r="H64" s="221">
        <v>3722</v>
      </c>
      <c r="I64" s="218">
        <v>3591</v>
      </c>
      <c r="J64" s="217"/>
      <c r="K64" s="218"/>
      <c r="L64" s="217">
        <f t="shared" si="42"/>
        <v>7313</v>
      </c>
      <c r="M64" s="222">
        <f t="shared" si="43"/>
        <v>-0.3980582524271845</v>
      </c>
      <c r="N64" s="221">
        <v>10508</v>
      </c>
      <c r="O64" s="218">
        <v>10255</v>
      </c>
      <c r="P64" s="217">
        <v>119</v>
      </c>
      <c r="Q64" s="218">
        <v>236</v>
      </c>
      <c r="R64" s="217">
        <f t="shared" si="44"/>
        <v>21118</v>
      </c>
      <c r="S64" s="220">
        <f t="shared" si="45"/>
        <v>0.012069711471141113</v>
      </c>
      <c r="T64" s="219">
        <v>9629</v>
      </c>
      <c r="U64" s="218">
        <v>9456</v>
      </c>
      <c r="V64" s="217">
        <v>140</v>
      </c>
      <c r="W64" s="218">
        <v>0</v>
      </c>
      <c r="X64" s="217">
        <f t="shared" si="46"/>
        <v>19225</v>
      </c>
      <c r="Y64" s="216">
        <f t="shared" si="47"/>
        <v>0.09846553966189853</v>
      </c>
    </row>
    <row r="65" spans="1:25" ht="19.5" customHeight="1">
      <c r="A65" s="223" t="s">
        <v>152</v>
      </c>
      <c r="B65" s="221">
        <v>944</v>
      </c>
      <c r="C65" s="218">
        <v>1017</v>
      </c>
      <c r="D65" s="217">
        <v>0</v>
      </c>
      <c r="E65" s="218">
        <v>0</v>
      </c>
      <c r="F65" s="217">
        <f t="shared" si="40"/>
        <v>1961</v>
      </c>
      <c r="G65" s="220">
        <f t="shared" si="41"/>
        <v>0.002636425968997459</v>
      </c>
      <c r="H65" s="221">
        <v>634</v>
      </c>
      <c r="I65" s="218">
        <v>572</v>
      </c>
      <c r="J65" s="217"/>
      <c r="K65" s="218"/>
      <c r="L65" s="217">
        <f t="shared" si="42"/>
        <v>1206</v>
      </c>
      <c r="M65" s="222">
        <f t="shared" si="43"/>
        <v>0.6260364842454396</v>
      </c>
      <c r="N65" s="221">
        <v>2028</v>
      </c>
      <c r="O65" s="218">
        <v>1907</v>
      </c>
      <c r="P65" s="217"/>
      <c r="Q65" s="218"/>
      <c r="R65" s="217">
        <f t="shared" si="44"/>
        <v>3935</v>
      </c>
      <c r="S65" s="220">
        <f t="shared" si="45"/>
        <v>0.002248996810253825</v>
      </c>
      <c r="T65" s="219">
        <v>1792</v>
      </c>
      <c r="U65" s="218">
        <v>1794</v>
      </c>
      <c r="V65" s="217"/>
      <c r="W65" s="218"/>
      <c r="X65" s="217">
        <f t="shared" si="46"/>
        <v>3586</v>
      </c>
      <c r="Y65" s="216">
        <f t="shared" si="47"/>
        <v>0.09732292247629681</v>
      </c>
    </row>
    <row r="66" spans="1:25" ht="19.5" customHeight="1">
      <c r="A66" s="223" t="s">
        <v>193</v>
      </c>
      <c r="B66" s="221">
        <v>757</v>
      </c>
      <c r="C66" s="218">
        <v>754</v>
      </c>
      <c r="D66" s="217">
        <v>0</v>
      </c>
      <c r="E66" s="218">
        <v>0</v>
      </c>
      <c r="F66" s="217">
        <f t="shared" si="40"/>
        <v>1511</v>
      </c>
      <c r="G66" s="220">
        <f t="shared" si="41"/>
        <v>0.0020314327583657115</v>
      </c>
      <c r="H66" s="221">
        <v>450</v>
      </c>
      <c r="I66" s="218">
        <v>534</v>
      </c>
      <c r="J66" s="217"/>
      <c r="K66" s="218"/>
      <c r="L66" s="217">
        <f t="shared" si="42"/>
        <v>984</v>
      </c>
      <c r="M66" s="222">
        <f t="shared" si="43"/>
        <v>0.535569105691057</v>
      </c>
      <c r="N66" s="221">
        <v>1998</v>
      </c>
      <c r="O66" s="218">
        <v>1721</v>
      </c>
      <c r="P66" s="217"/>
      <c r="Q66" s="218"/>
      <c r="R66" s="217">
        <f t="shared" si="44"/>
        <v>3719</v>
      </c>
      <c r="S66" s="220">
        <f t="shared" si="45"/>
        <v>0.0021255448887761057</v>
      </c>
      <c r="T66" s="219">
        <v>1211</v>
      </c>
      <c r="U66" s="218">
        <v>1351</v>
      </c>
      <c r="V66" s="217"/>
      <c r="W66" s="218"/>
      <c r="X66" s="217">
        <f t="shared" si="46"/>
        <v>2562</v>
      </c>
      <c r="Y66" s="216">
        <f t="shared" si="47"/>
        <v>0.4516003122560499</v>
      </c>
    </row>
    <row r="67" spans="1:25" ht="19.5" customHeight="1" thickBot="1">
      <c r="A67" s="223" t="s">
        <v>154</v>
      </c>
      <c r="B67" s="221">
        <v>343</v>
      </c>
      <c r="C67" s="218">
        <v>350</v>
      </c>
      <c r="D67" s="217">
        <v>0</v>
      </c>
      <c r="E67" s="218">
        <v>0</v>
      </c>
      <c r="F67" s="217">
        <f t="shared" si="40"/>
        <v>693</v>
      </c>
      <c r="G67" s="220">
        <f t="shared" si="41"/>
        <v>0.0009316895443728909</v>
      </c>
      <c r="H67" s="221">
        <v>446</v>
      </c>
      <c r="I67" s="218">
        <v>399</v>
      </c>
      <c r="J67" s="217"/>
      <c r="K67" s="218"/>
      <c r="L67" s="217">
        <f t="shared" si="42"/>
        <v>845</v>
      </c>
      <c r="M67" s="222">
        <f t="shared" si="43"/>
        <v>-0.17988165680473378</v>
      </c>
      <c r="N67" s="221">
        <v>1150</v>
      </c>
      <c r="O67" s="218">
        <v>1227</v>
      </c>
      <c r="P67" s="217"/>
      <c r="Q67" s="218"/>
      <c r="R67" s="217">
        <f t="shared" si="44"/>
        <v>2377</v>
      </c>
      <c r="S67" s="220">
        <f t="shared" si="45"/>
        <v>0.0013585426729284225</v>
      </c>
      <c r="T67" s="219">
        <v>1270</v>
      </c>
      <c r="U67" s="218">
        <v>1385</v>
      </c>
      <c r="V67" s="217">
        <v>76</v>
      </c>
      <c r="W67" s="218">
        <v>124</v>
      </c>
      <c r="X67" s="217">
        <f t="shared" si="46"/>
        <v>2855</v>
      </c>
      <c r="Y67" s="216">
        <f t="shared" si="47"/>
        <v>-0.16742556917688267</v>
      </c>
    </row>
    <row r="68" spans="1:25" ht="19.5" customHeight="1" thickBot="1">
      <c r="A68" s="223" t="s">
        <v>161</v>
      </c>
      <c r="B68" s="221">
        <v>399</v>
      </c>
      <c r="C68" s="218">
        <v>505</v>
      </c>
      <c r="D68" s="217">
        <v>5</v>
      </c>
      <c r="E68" s="218">
        <v>5</v>
      </c>
      <c r="F68" s="217">
        <f t="shared" si="40"/>
        <v>914</v>
      </c>
      <c r="G68" s="220">
        <f t="shared" si="41"/>
        <v>0.0012288084322609268</v>
      </c>
      <c r="H68" s="221">
        <v>707</v>
      </c>
      <c r="I68" s="218">
        <v>806</v>
      </c>
      <c r="J68" s="217">
        <v>169</v>
      </c>
      <c r="K68" s="218">
        <v>3</v>
      </c>
      <c r="L68" s="217">
        <f t="shared" si="42"/>
        <v>1685</v>
      </c>
      <c r="M68" s="222">
        <f t="shared" si="43"/>
        <v>-0.45756676557863496</v>
      </c>
      <c r="N68" s="221">
        <v>1184</v>
      </c>
      <c r="O68" s="218">
        <v>1543</v>
      </c>
      <c r="P68" s="217">
        <v>5</v>
      </c>
      <c r="Q68" s="218">
        <v>5</v>
      </c>
      <c r="R68" s="217">
        <f t="shared" si="44"/>
        <v>2737</v>
      </c>
      <c r="S68" s="220">
        <f t="shared" si="45"/>
        <v>0.0015642958753912884</v>
      </c>
      <c r="T68" s="219">
        <v>1572</v>
      </c>
      <c r="U68" s="218">
        <v>1888</v>
      </c>
      <c r="V68" s="217">
        <v>272</v>
      </c>
      <c r="W68" s="218">
        <v>190</v>
      </c>
      <c r="X68" s="217">
        <f t="shared" si="46"/>
        <v>3922</v>
      </c>
      <c r="Y68" s="216">
        <f t="shared" si="47"/>
        <v>-0.30214176440591534</v>
      </c>
    </row>
    <row r="69" spans="1:25" s="208" customFormat="1" ht="19.5" customHeight="1" thickBot="1">
      <c r="A69" s="267" t="s">
        <v>56</v>
      </c>
      <c r="B69" s="264">
        <v>1208</v>
      </c>
      <c r="C69" s="263">
        <v>131</v>
      </c>
      <c r="D69" s="262">
        <v>0</v>
      </c>
      <c r="E69" s="263">
        <v>0</v>
      </c>
      <c r="F69" s="262">
        <f t="shared" si="40"/>
        <v>1339</v>
      </c>
      <c r="G69" s="265">
        <f t="shared" si="41"/>
        <v>0.0018001909089686882</v>
      </c>
      <c r="H69" s="264">
        <v>1256</v>
      </c>
      <c r="I69" s="263">
        <v>213</v>
      </c>
      <c r="J69" s="262">
        <v>0</v>
      </c>
      <c r="K69" s="263">
        <v>2</v>
      </c>
      <c r="L69" s="262">
        <f t="shared" si="42"/>
        <v>1471</v>
      </c>
      <c r="M69" s="266">
        <f t="shared" si="43"/>
        <v>-0.08973487423521409</v>
      </c>
      <c r="N69" s="264">
        <v>3765</v>
      </c>
      <c r="O69" s="263">
        <v>661</v>
      </c>
      <c r="P69" s="262">
        <v>0</v>
      </c>
      <c r="Q69" s="263">
        <v>0</v>
      </c>
      <c r="R69" s="262">
        <f t="shared" si="44"/>
        <v>4426</v>
      </c>
      <c r="S69" s="265">
        <f t="shared" si="45"/>
        <v>0.0025296213169462337</v>
      </c>
      <c r="T69" s="264">
        <v>3543</v>
      </c>
      <c r="U69" s="263">
        <v>700</v>
      </c>
      <c r="V69" s="262">
        <v>0</v>
      </c>
      <c r="W69" s="263">
        <v>3</v>
      </c>
      <c r="X69" s="262">
        <f t="shared" si="46"/>
        <v>4246</v>
      </c>
      <c r="Y69" s="259">
        <f t="shared" si="47"/>
        <v>0.04239284032030155</v>
      </c>
    </row>
    <row r="70" ht="15" thickTop="1">
      <c r="A70" s="110" t="s">
        <v>144</v>
      </c>
    </row>
    <row r="71" ht="14.25">
      <c r="A71" s="110" t="s">
        <v>67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70:Y65536 M70:M65536 Y3 M3">
    <cfRule type="cellIs" priority="3" dxfId="91" operator="lessThan" stopIfTrue="1">
      <formula>0</formula>
    </cfRule>
  </conditionalFormatting>
  <conditionalFormatting sqref="Y9:Y69 M9:M69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1"/>
  <sheetViews>
    <sheetView showGridLines="0" zoomScale="85" zoomScaleNormal="85" zoomScalePageLayoutView="0" workbookViewId="0" topLeftCell="A31">
      <selection activeCell="T58" sqref="T58:W58"/>
    </sheetView>
  </sheetViews>
  <sheetFormatPr defaultColWidth="8.00390625" defaultRowHeight="15"/>
  <cols>
    <col min="1" max="1" width="18.140625" style="117" customWidth="1"/>
    <col min="2" max="2" width="8.28125" style="117" customWidth="1"/>
    <col min="3" max="3" width="9.7109375" style="117" bestFit="1" customWidth="1"/>
    <col min="4" max="4" width="8.00390625" style="117" bestFit="1" customWidth="1"/>
    <col min="5" max="5" width="9.140625" style="117" customWidth="1"/>
    <col min="6" max="6" width="8.7109375" style="117" bestFit="1" customWidth="1"/>
    <col min="7" max="7" width="9.00390625" style="117" bestFit="1" customWidth="1"/>
    <col min="8" max="8" width="8.28125" style="117" customWidth="1"/>
    <col min="9" max="9" width="9.7109375" style="117" bestFit="1" customWidth="1"/>
    <col min="10" max="10" width="7.8515625" style="117" customWidth="1"/>
    <col min="11" max="11" width="9.00390625" style="117" customWidth="1"/>
    <col min="12" max="12" width="8.28125" style="117" customWidth="1"/>
    <col min="13" max="13" width="8.8515625" style="117" bestFit="1" customWidth="1"/>
    <col min="14" max="14" width="9.28125" style="117" bestFit="1" customWidth="1"/>
    <col min="15" max="15" width="9.28125" style="117" customWidth="1"/>
    <col min="16" max="16" width="8.00390625" style="117" customWidth="1"/>
    <col min="17" max="17" width="9.28125" style="117" customWidth="1"/>
    <col min="18" max="18" width="9.8515625" style="117" bestFit="1" customWidth="1"/>
    <col min="19" max="19" width="9.7109375" style="117" customWidth="1"/>
    <col min="20" max="20" width="10.140625" style="117" customWidth="1"/>
    <col min="21" max="21" width="9.28125" style="117" customWidth="1"/>
    <col min="22" max="22" width="8.7109375" style="117" bestFit="1" customWidth="1"/>
    <col min="23" max="23" width="9.00390625" style="117" customWidth="1"/>
    <col min="24" max="24" width="9.8515625" style="117" bestFit="1" customWidth="1"/>
    <col min="25" max="25" width="9.140625" style="117" bestFit="1" customWidth="1"/>
    <col min="26" max="16384" width="8.00390625" style="117" customWidth="1"/>
  </cols>
  <sheetData>
    <row r="1" spans="24:25" ht="18.75" thickBot="1">
      <c r="X1" s="629" t="s">
        <v>28</v>
      </c>
      <c r="Y1" s="630"/>
    </row>
    <row r="2" ht="5.25" customHeight="1" thickBot="1"/>
    <row r="3" spans="1:25" ht="24" customHeight="1" thickTop="1">
      <c r="A3" s="702" t="s">
        <v>70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4"/>
    </row>
    <row r="4" spans="1:25" ht="21" customHeight="1" thickBot="1">
      <c r="A4" s="711" t="s">
        <v>45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  <c r="X4" s="712"/>
      <c r="Y4" s="713"/>
    </row>
    <row r="5" spans="1:25" s="258" customFormat="1" ht="15.75" customHeight="1" thickBot="1" thickTop="1">
      <c r="A5" s="634" t="s">
        <v>62</v>
      </c>
      <c r="B5" s="695" t="s">
        <v>36</v>
      </c>
      <c r="C5" s="696"/>
      <c r="D5" s="696"/>
      <c r="E5" s="696"/>
      <c r="F5" s="696"/>
      <c r="G5" s="696"/>
      <c r="H5" s="696"/>
      <c r="I5" s="696"/>
      <c r="J5" s="697"/>
      <c r="K5" s="697"/>
      <c r="L5" s="697"/>
      <c r="M5" s="698"/>
      <c r="N5" s="695" t="s">
        <v>35</v>
      </c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9"/>
    </row>
    <row r="6" spans="1:25" s="157" customFormat="1" ht="26.25" customHeight="1" thickBot="1">
      <c r="A6" s="635"/>
      <c r="B6" s="687" t="s">
        <v>450</v>
      </c>
      <c r="C6" s="688"/>
      <c r="D6" s="688"/>
      <c r="E6" s="688"/>
      <c r="F6" s="688"/>
      <c r="G6" s="692" t="s">
        <v>34</v>
      </c>
      <c r="H6" s="687" t="s">
        <v>149</v>
      </c>
      <c r="I6" s="688"/>
      <c r="J6" s="688"/>
      <c r="K6" s="688"/>
      <c r="L6" s="688"/>
      <c r="M6" s="689" t="s">
        <v>33</v>
      </c>
      <c r="N6" s="687" t="s">
        <v>451</v>
      </c>
      <c r="O6" s="688"/>
      <c r="P6" s="688"/>
      <c r="Q6" s="688"/>
      <c r="R6" s="688"/>
      <c r="S6" s="692" t="s">
        <v>34</v>
      </c>
      <c r="T6" s="687" t="s">
        <v>150</v>
      </c>
      <c r="U6" s="688"/>
      <c r="V6" s="688"/>
      <c r="W6" s="688"/>
      <c r="X6" s="688"/>
      <c r="Y6" s="705" t="s">
        <v>33</v>
      </c>
    </row>
    <row r="7" spans="1:25" s="157" customFormat="1" ht="26.25" customHeight="1">
      <c r="A7" s="636"/>
      <c r="B7" s="647" t="s">
        <v>22</v>
      </c>
      <c r="C7" s="639"/>
      <c r="D7" s="638" t="s">
        <v>21</v>
      </c>
      <c r="E7" s="639"/>
      <c r="F7" s="718" t="s">
        <v>17</v>
      </c>
      <c r="G7" s="693"/>
      <c r="H7" s="647" t="s">
        <v>22</v>
      </c>
      <c r="I7" s="639"/>
      <c r="J7" s="638" t="s">
        <v>21</v>
      </c>
      <c r="K7" s="639"/>
      <c r="L7" s="718" t="s">
        <v>17</v>
      </c>
      <c r="M7" s="690"/>
      <c r="N7" s="647" t="s">
        <v>22</v>
      </c>
      <c r="O7" s="639"/>
      <c r="P7" s="638" t="s">
        <v>21</v>
      </c>
      <c r="Q7" s="639"/>
      <c r="R7" s="718" t="s">
        <v>17</v>
      </c>
      <c r="S7" s="693"/>
      <c r="T7" s="647" t="s">
        <v>22</v>
      </c>
      <c r="U7" s="639"/>
      <c r="V7" s="638" t="s">
        <v>21</v>
      </c>
      <c r="W7" s="639"/>
      <c r="X7" s="718" t="s">
        <v>17</v>
      </c>
      <c r="Y7" s="706"/>
    </row>
    <row r="8" spans="1:25" s="254" customFormat="1" ht="15" thickBot="1">
      <c r="A8" s="637"/>
      <c r="B8" s="257" t="s">
        <v>31</v>
      </c>
      <c r="C8" s="255" t="s">
        <v>30</v>
      </c>
      <c r="D8" s="256" t="s">
        <v>31</v>
      </c>
      <c r="E8" s="255" t="s">
        <v>30</v>
      </c>
      <c r="F8" s="701"/>
      <c r="G8" s="694"/>
      <c r="H8" s="257" t="s">
        <v>31</v>
      </c>
      <c r="I8" s="255" t="s">
        <v>30</v>
      </c>
      <c r="J8" s="256" t="s">
        <v>31</v>
      </c>
      <c r="K8" s="255" t="s">
        <v>30</v>
      </c>
      <c r="L8" s="701"/>
      <c r="M8" s="691"/>
      <c r="N8" s="257" t="s">
        <v>31</v>
      </c>
      <c r="O8" s="255" t="s">
        <v>30</v>
      </c>
      <c r="P8" s="256" t="s">
        <v>31</v>
      </c>
      <c r="Q8" s="255" t="s">
        <v>30</v>
      </c>
      <c r="R8" s="701"/>
      <c r="S8" s="694"/>
      <c r="T8" s="257" t="s">
        <v>31</v>
      </c>
      <c r="U8" s="255" t="s">
        <v>30</v>
      </c>
      <c r="V8" s="256" t="s">
        <v>31</v>
      </c>
      <c r="W8" s="255" t="s">
        <v>30</v>
      </c>
      <c r="X8" s="701"/>
      <c r="Y8" s="707"/>
    </row>
    <row r="9" spans="1:25" s="247" customFormat="1" ht="18" customHeight="1" thickBot="1" thickTop="1">
      <c r="A9" s="311" t="s">
        <v>24</v>
      </c>
      <c r="B9" s="309">
        <f>B10+B20+B32+B43+B53+B58</f>
        <v>27124.278</v>
      </c>
      <c r="C9" s="308">
        <f>C10+C20+C32+C43+C53+C58</f>
        <v>14538.316</v>
      </c>
      <c r="D9" s="307">
        <f>D10+D20+D32+D43+D53+D58</f>
        <v>5137.088</v>
      </c>
      <c r="E9" s="308">
        <f>E10+E20+E32+E43+E53+E58</f>
        <v>950.4710000000001</v>
      </c>
      <c r="F9" s="307">
        <f aca="true" t="shared" si="0" ref="F9:F19">SUM(B9:E9)</f>
        <v>47750.153</v>
      </c>
      <c r="G9" s="310">
        <f aca="true" t="shared" si="1" ref="G9:G19">F9/$F$9</f>
        <v>1</v>
      </c>
      <c r="H9" s="309">
        <f>H10+H20+H32+H43+H53+H58</f>
        <v>26864.516000000003</v>
      </c>
      <c r="I9" s="308">
        <f>I10+I20+I32+I43+I53+I58</f>
        <v>13515.878999999997</v>
      </c>
      <c r="J9" s="307">
        <f>J10+J20+J32+J43+J53+J58</f>
        <v>3039.6059999999998</v>
      </c>
      <c r="K9" s="308">
        <f>K10+K20+K32+K43+K53+K58</f>
        <v>1770.6569999999997</v>
      </c>
      <c r="L9" s="307">
        <f aca="true" t="shared" si="2" ref="L9:L19">SUM(H9:K9)</f>
        <v>45190.658</v>
      </c>
      <c r="M9" s="433">
        <f aca="true" t="shared" si="3" ref="M9:M22">IF(ISERROR(F9/L9-1),"         /0",(F9/L9-1))</f>
        <v>0.05663770153556946</v>
      </c>
      <c r="N9" s="309">
        <f>N10+N20+N32+N43+N53+N58</f>
        <v>54677.102999999996</v>
      </c>
      <c r="O9" s="308">
        <f>O10+O20+O32+O43+O53+O58</f>
        <v>28786.318</v>
      </c>
      <c r="P9" s="307">
        <f>P10+P20+P32+P43+P53+P58</f>
        <v>8447.705</v>
      </c>
      <c r="Q9" s="308">
        <f>Q10+Q20+Q32+Q43+Q53+Q58</f>
        <v>2008.6449999999998</v>
      </c>
      <c r="R9" s="307">
        <f aca="true" t="shared" si="4" ref="R9:R19">SUM(N9:Q9)</f>
        <v>93919.77100000001</v>
      </c>
      <c r="S9" s="310">
        <f aca="true" t="shared" si="5" ref="S9:S19">R9/$R$9</f>
        <v>1</v>
      </c>
      <c r="T9" s="309">
        <f>T10+T20+T32+T43+T53+T58</f>
        <v>52773.06900000002</v>
      </c>
      <c r="U9" s="308">
        <f>U10+U20+U32+U43+U53+U58</f>
        <v>26491.985999999997</v>
      </c>
      <c r="V9" s="307">
        <f>V10+V20+V32+V43+V53+V58</f>
        <v>7139.8949999999995</v>
      </c>
      <c r="W9" s="308">
        <f>W10+W20+W32+W43+W53+W58</f>
        <v>3638.8869999999997</v>
      </c>
      <c r="X9" s="307">
        <f aca="true" t="shared" si="6" ref="X9:X19">SUM(T9:W9)</f>
        <v>90043.83700000003</v>
      </c>
      <c r="Y9" s="306">
        <f>IF(ISERROR(R9/X9-1),"         /0",(R9/X9-1))</f>
        <v>0.04304496708642014</v>
      </c>
    </row>
    <row r="10" spans="1:25" s="224" customFormat="1" ht="19.5" customHeight="1" thickTop="1">
      <c r="A10" s="305" t="s">
        <v>61</v>
      </c>
      <c r="B10" s="302">
        <f>SUM(B11:B19)</f>
        <v>17850.497</v>
      </c>
      <c r="C10" s="301">
        <f>SUM(C11:C19)</f>
        <v>7026.77</v>
      </c>
      <c r="D10" s="300">
        <f>SUM(D11:D19)</f>
        <v>4048.495</v>
      </c>
      <c r="E10" s="301">
        <f>SUM(E11:E19)</f>
        <v>617.681</v>
      </c>
      <c r="F10" s="300">
        <f t="shared" si="0"/>
        <v>29543.443</v>
      </c>
      <c r="G10" s="303">
        <f t="shared" si="1"/>
        <v>0.6187088657077182</v>
      </c>
      <c r="H10" s="302">
        <f>SUM(H11:H19)</f>
        <v>18514.639999999996</v>
      </c>
      <c r="I10" s="301">
        <f>SUM(I11:I19)</f>
        <v>6704.531999999999</v>
      </c>
      <c r="J10" s="300">
        <f>SUM(J11:J19)</f>
        <v>2747.9579999999996</v>
      </c>
      <c r="K10" s="301">
        <f>SUM(K11:K19)</f>
        <v>1065.502</v>
      </c>
      <c r="L10" s="300">
        <f t="shared" si="2"/>
        <v>29032.631999999994</v>
      </c>
      <c r="M10" s="304">
        <f t="shared" si="3"/>
        <v>0.017594374495567777</v>
      </c>
      <c r="N10" s="302">
        <f>SUM(N11:N19)</f>
        <v>36995.37499999999</v>
      </c>
      <c r="O10" s="301">
        <f>SUM(O11:O19)</f>
        <v>14146.197000000002</v>
      </c>
      <c r="P10" s="300">
        <f>SUM(P11:P19)</f>
        <v>7293.116</v>
      </c>
      <c r="Q10" s="301">
        <f>SUM(Q11:Q19)</f>
        <v>1405.558</v>
      </c>
      <c r="R10" s="300">
        <f t="shared" si="4"/>
        <v>59840.24599999999</v>
      </c>
      <c r="S10" s="303">
        <f t="shared" si="5"/>
        <v>0.6371421625378536</v>
      </c>
      <c r="T10" s="302">
        <f>SUM(T11:T19)</f>
        <v>36836.21300000001</v>
      </c>
      <c r="U10" s="301">
        <f>SUM(U11:U19)</f>
        <v>13799.807</v>
      </c>
      <c r="V10" s="300">
        <f>SUM(V11:V19)</f>
        <v>6761.216</v>
      </c>
      <c r="W10" s="301">
        <f>SUM(W11:W19)</f>
        <v>2251.145</v>
      </c>
      <c r="X10" s="300">
        <f t="shared" si="6"/>
        <v>59648.38100000001</v>
      </c>
      <c r="Y10" s="299">
        <f aca="true" t="shared" si="7" ref="Y10:Y19">IF(ISERROR(R10/X10-1),"         /0",IF(R10/X10&gt;5,"  *  ",(R10/X10-1)))</f>
        <v>0.0032166002963263107</v>
      </c>
    </row>
    <row r="11" spans="1:25" ht="19.5" customHeight="1">
      <c r="A11" s="223" t="s">
        <v>255</v>
      </c>
      <c r="B11" s="221">
        <v>13431.959</v>
      </c>
      <c r="C11" s="218">
        <v>5397.338</v>
      </c>
      <c r="D11" s="217">
        <v>3686.6229999999996</v>
      </c>
      <c r="E11" s="218">
        <v>578.17</v>
      </c>
      <c r="F11" s="217">
        <f t="shared" si="0"/>
        <v>23094.089999999997</v>
      </c>
      <c r="G11" s="220">
        <f t="shared" si="1"/>
        <v>0.48364431418680476</v>
      </c>
      <c r="H11" s="221">
        <v>13680.511999999999</v>
      </c>
      <c r="I11" s="218">
        <v>4883.508</v>
      </c>
      <c r="J11" s="217">
        <v>1919.011</v>
      </c>
      <c r="K11" s="218">
        <v>1038.147</v>
      </c>
      <c r="L11" s="217">
        <f t="shared" si="2"/>
        <v>21521.177999999996</v>
      </c>
      <c r="M11" s="222">
        <f t="shared" si="3"/>
        <v>0.0730867055697415</v>
      </c>
      <c r="N11" s="221">
        <v>27900.376999999997</v>
      </c>
      <c r="O11" s="218">
        <v>10868.774000000001</v>
      </c>
      <c r="P11" s="217">
        <v>5803.947999999999</v>
      </c>
      <c r="Q11" s="218">
        <v>1344.788</v>
      </c>
      <c r="R11" s="217">
        <f t="shared" si="4"/>
        <v>45917.886999999995</v>
      </c>
      <c r="S11" s="220">
        <f t="shared" si="5"/>
        <v>0.4889054403678219</v>
      </c>
      <c r="T11" s="221">
        <v>26968.092000000004</v>
      </c>
      <c r="U11" s="218">
        <v>10129.823</v>
      </c>
      <c r="V11" s="217">
        <v>5104.849</v>
      </c>
      <c r="W11" s="218">
        <v>2194.067</v>
      </c>
      <c r="X11" s="217">
        <f t="shared" si="6"/>
        <v>44396.83100000001</v>
      </c>
      <c r="Y11" s="216">
        <f t="shared" si="7"/>
        <v>0.03426046332000543</v>
      </c>
    </row>
    <row r="12" spans="1:25" ht="19.5" customHeight="1">
      <c r="A12" s="223" t="s">
        <v>262</v>
      </c>
      <c r="B12" s="221">
        <v>3675.911</v>
      </c>
      <c r="C12" s="218">
        <v>270.126</v>
      </c>
      <c r="D12" s="217">
        <v>361.452</v>
      </c>
      <c r="E12" s="218">
        <v>39.123</v>
      </c>
      <c r="F12" s="217">
        <f t="shared" si="0"/>
        <v>4346.612</v>
      </c>
      <c r="G12" s="220">
        <f t="shared" si="1"/>
        <v>0.09102823188859731</v>
      </c>
      <c r="H12" s="221">
        <v>3747.758</v>
      </c>
      <c r="I12" s="218">
        <v>203.56600000000003</v>
      </c>
      <c r="J12" s="217">
        <v>828.867</v>
      </c>
      <c r="K12" s="218">
        <v>27.355</v>
      </c>
      <c r="L12" s="217">
        <f t="shared" si="2"/>
        <v>4807.545999999999</v>
      </c>
      <c r="M12" s="222">
        <f t="shared" si="3"/>
        <v>-0.09587718973463788</v>
      </c>
      <c r="N12" s="221">
        <v>7801.624</v>
      </c>
      <c r="O12" s="218">
        <v>619.568</v>
      </c>
      <c r="P12" s="217">
        <v>1488.248</v>
      </c>
      <c r="Q12" s="218">
        <v>60.211999999999996</v>
      </c>
      <c r="R12" s="217">
        <f t="shared" si="4"/>
        <v>9969.651999999998</v>
      </c>
      <c r="S12" s="220">
        <f t="shared" si="5"/>
        <v>0.10615072730532954</v>
      </c>
      <c r="T12" s="221">
        <v>7887.744</v>
      </c>
      <c r="U12" s="218">
        <v>566.173</v>
      </c>
      <c r="V12" s="217">
        <v>1656.2069999999999</v>
      </c>
      <c r="W12" s="218">
        <v>57.078</v>
      </c>
      <c r="X12" s="217">
        <f t="shared" si="6"/>
        <v>10167.202</v>
      </c>
      <c r="Y12" s="216">
        <f t="shared" si="7"/>
        <v>-0.019430124433447937</v>
      </c>
    </row>
    <row r="13" spans="1:25" ht="19.5" customHeight="1">
      <c r="A13" s="223" t="s">
        <v>260</v>
      </c>
      <c r="B13" s="221">
        <v>33.606</v>
      </c>
      <c r="C13" s="218">
        <v>546.67</v>
      </c>
      <c r="D13" s="217">
        <v>0</v>
      </c>
      <c r="E13" s="218">
        <v>0</v>
      </c>
      <c r="F13" s="217">
        <f t="shared" si="0"/>
        <v>580.276</v>
      </c>
      <c r="G13" s="220">
        <f t="shared" si="1"/>
        <v>0.01215233802496926</v>
      </c>
      <c r="H13" s="221">
        <v>54.551</v>
      </c>
      <c r="I13" s="218">
        <v>563.916</v>
      </c>
      <c r="J13" s="217"/>
      <c r="K13" s="218"/>
      <c r="L13" s="217">
        <f t="shared" si="2"/>
        <v>618.4670000000001</v>
      </c>
      <c r="M13" s="222">
        <f>IF(ISERROR(F13/L13-1),"         /0",(F13/L13-1))</f>
        <v>-0.06175107160123361</v>
      </c>
      <c r="N13" s="221">
        <v>56.085</v>
      </c>
      <c r="O13" s="218">
        <v>1037.646</v>
      </c>
      <c r="P13" s="217"/>
      <c r="Q13" s="218"/>
      <c r="R13" s="217">
        <f t="shared" si="4"/>
        <v>1093.731</v>
      </c>
      <c r="S13" s="220">
        <f t="shared" si="5"/>
        <v>0.011645375498200479</v>
      </c>
      <c r="T13" s="221">
        <v>83.082</v>
      </c>
      <c r="U13" s="218">
        <v>1180.902</v>
      </c>
      <c r="V13" s="217">
        <v>0</v>
      </c>
      <c r="W13" s="218">
        <v>0</v>
      </c>
      <c r="X13" s="217">
        <f t="shared" si="6"/>
        <v>1263.984</v>
      </c>
      <c r="Y13" s="216">
        <f t="shared" si="7"/>
        <v>-0.13469553412068502</v>
      </c>
    </row>
    <row r="14" spans="1:25" ht="19.5" customHeight="1">
      <c r="A14" s="223" t="s">
        <v>263</v>
      </c>
      <c r="B14" s="221">
        <v>14.645</v>
      </c>
      <c r="C14" s="218">
        <v>326.988</v>
      </c>
      <c r="D14" s="217">
        <v>0</v>
      </c>
      <c r="E14" s="218">
        <v>0</v>
      </c>
      <c r="F14" s="217">
        <f t="shared" si="0"/>
        <v>341.633</v>
      </c>
      <c r="G14" s="220">
        <f t="shared" si="1"/>
        <v>0.007154594876376626</v>
      </c>
      <c r="H14" s="221">
        <v>20.6</v>
      </c>
      <c r="I14" s="218">
        <v>608.994</v>
      </c>
      <c r="J14" s="217"/>
      <c r="K14" s="218"/>
      <c r="L14" s="217">
        <f t="shared" si="2"/>
        <v>629.594</v>
      </c>
      <c r="M14" s="222">
        <f t="shared" si="3"/>
        <v>-0.45737570561345886</v>
      </c>
      <c r="N14" s="221">
        <v>36.343</v>
      </c>
      <c r="O14" s="218">
        <v>580.025</v>
      </c>
      <c r="P14" s="217">
        <v>0</v>
      </c>
      <c r="Q14" s="218">
        <v>0</v>
      </c>
      <c r="R14" s="217">
        <f t="shared" si="4"/>
        <v>616.3679999999999</v>
      </c>
      <c r="S14" s="220">
        <f t="shared" si="5"/>
        <v>0.006562707653961378</v>
      </c>
      <c r="T14" s="221">
        <v>33.176</v>
      </c>
      <c r="U14" s="218">
        <v>1090.702</v>
      </c>
      <c r="V14" s="217">
        <v>0</v>
      </c>
      <c r="W14" s="218">
        <v>0</v>
      </c>
      <c r="X14" s="217">
        <f t="shared" si="6"/>
        <v>1123.878</v>
      </c>
      <c r="Y14" s="216">
        <f t="shared" si="7"/>
        <v>-0.4515703661785354</v>
      </c>
    </row>
    <row r="15" spans="1:25" ht="19.5" customHeight="1">
      <c r="A15" s="223" t="s">
        <v>258</v>
      </c>
      <c r="B15" s="221">
        <v>209.657</v>
      </c>
      <c r="C15" s="218">
        <v>127.09700000000001</v>
      </c>
      <c r="D15" s="217">
        <v>0</v>
      </c>
      <c r="E15" s="218">
        <v>0</v>
      </c>
      <c r="F15" s="217">
        <f>SUM(B15:E15)</f>
        <v>336.754</v>
      </c>
      <c r="G15" s="220">
        <f>F15/$F$9</f>
        <v>0.007052417193301978</v>
      </c>
      <c r="H15" s="221">
        <v>182.109</v>
      </c>
      <c r="I15" s="218">
        <v>148.508</v>
      </c>
      <c r="J15" s="217">
        <v>0</v>
      </c>
      <c r="K15" s="218"/>
      <c r="L15" s="217">
        <f>SUM(H15:K15)</f>
        <v>330.617</v>
      </c>
      <c r="M15" s="222">
        <f>IF(ISERROR(F15/L15-1),"         /0",(F15/L15-1))</f>
        <v>0.018562263888426855</v>
      </c>
      <c r="N15" s="221">
        <v>368.03400000000005</v>
      </c>
      <c r="O15" s="218">
        <v>253.11599999999999</v>
      </c>
      <c r="P15" s="217">
        <v>0</v>
      </c>
      <c r="Q15" s="218"/>
      <c r="R15" s="217">
        <f>SUM(N15:Q15)</f>
        <v>621.1500000000001</v>
      </c>
      <c r="S15" s="220">
        <f>R15/$R$9</f>
        <v>0.006613623451019701</v>
      </c>
      <c r="T15" s="221">
        <v>377.28100000000006</v>
      </c>
      <c r="U15" s="218">
        <v>267.69100000000003</v>
      </c>
      <c r="V15" s="217">
        <v>0</v>
      </c>
      <c r="W15" s="218">
        <v>0</v>
      </c>
      <c r="X15" s="217">
        <f>SUM(T15:W15)</f>
        <v>644.9720000000001</v>
      </c>
      <c r="Y15" s="216">
        <f>IF(ISERROR(R15/X15-1),"         /0",IF(R15/X15&gt;5,"  *  ",(R15/X15-1)))</f>
        <v>-0.0369349367104308</v>
      </c>
    </row>
    <row r="16" spans="1:25" ht="19.5" customHeight="1">
      <c r="A16" s="223" t="s">
        <v>264</v>
      </c>
      <c r="B16" s="221">
        <v>127.11500000000001</v>
      </c>
      <c r="C16" s="218">
        <v>94.674</v>
      </c>
      <c r="D16" s="217">
        <v>0</v>
      </c>
      <c r="E16" s="218">
        <v>0</v>
      </c>
      <c r="F16" s="217">
        <f t="shared" si="0"/>
        <v>221.78900000000002</v>
      </c>
      <c r="G16" s="220">
        <f t="shared" si="1"/>
        <v>0.004644780928764773</v>
      </c>
      <c r="H16" s="221">
        <v>171.593</v>
      </c>
      <c r="I16" s="218">
        <v>82.423</v>
      </c>
      <c r="J16" s="217"/>
      <c r="K16" s="218"/>
      <c r="L16" s="217">
        <f t="shared" si="2"/>
        <v>254.016</v>
      </c>
      <c r="M16" s="222">
        <f t="shared" si="3"/>
        <v>-0.12686996094734182</v>
      </c>
      <c r="N16" s="221">
        <v>256.678</v>
      </c>
      <c r="O16" s="218">
        <v>174.804</v>
      </c>
      <c r="P16" s="217"/>
      <c r="Q16" s="218"/>
      <c r="R16" s="217">
        <f t="shared" si="4"/>
        <v>431.48199999999997</v>
      </c>
      <c r="S16" s="220">
        <f t="shared" si="5"/>
        <v>0.0045941551539771105</v>
      </c>
      <c r="T16" s="221">
        <v>294.898</v>
      </c>
      <c r="U16" s="218">
        <v>198.462</v>
      </c>
      <c r="V16" s="217"/>
      <c r="W16" s="218"/>
      <c r="X16" s="217">
        <f t="shared" si="6"/>
        <v>493.36</v>
      </c>
      <c r="Y16" s="216">
        <f t="shared" si="7"/>
        <v>-0.1254215988324956</v>
      </c>
    </row>
    <row r="17" spans="1:25" ht="19.5" customHeight="1">
      <c r="A17" s="223" t="s">
        <v>273</v>
      </c>
      <c r="B17" s="221">
        <v>80.475</v>
      </c>
      <c r="C17" s="218">
        <v>32.634</v>
      </c>
      <c r="D17" s="217">
        <v>0</v>
      </c>
      <c r="E17" s="218">
        <v>0</v>
      </c>
      <c r="F17" s="217">
        <f t="shared" si="0"/>
        <v>113.109</v>
      </c>
      <c r="G17" s="220">
        <f t="shared" si="1"/>
        <v>0.002368767279133116</v>
      </c>
      <c r="H17" s="221">
        <v>79.997</v>
      </c>
      <c r="I17" s="218">
        <v>38.444</v>
      </c>
      <c r="J17" s="217"/>
      <c r="K17" s="218"/>
      <c r="L17" s="217">
        <f t="shared" si="2"/>
        <v>118.441</v>
      </c>
      <c r="M17" s="222">
        <f t="shared" si="3"/>
        <v>-0.04501819471297952</v>
      </c>
      <c r="N17" s="221">
        <v>80.475</v>
      </c>
      <c r="O17" s="218">
        <v>32.634</v>
      </c>
      <c r="P17" s="217"/>
      <c r="Q17" s="218"/>
      <c r="R17" s="217">
        <f t="shared" si="4"/>
        <v>113.109</v>
      </c>
      <c r="S17" s="220">
        <f t="shared" si="5"/>
        <v>0.0012043151169949082</v>
      </c>
      <c r="T17" s="221">
        <v>79.997</v>
      </c>
      <c r="U17" s="218">
        <v>38.444</v>
      </c>
      <c r="V17" s="217"/>
      <c r="W17" s="218"/>
      <c r="X17" s="217">
        <f t="shared" si="6"/>
        <v>118.441</v>
      </c>
      <c r="Y17" s="216">
        <f t="shared" si="7"/>
        <v>-0.04501819471297952</v>
      </c>
    </row>
    <row r="18" spans="1:25" ht="19.5" customHeight="1">
      <c r="A18" s="223" t="s">
        <v>267</v>
      </c>
      <c r="B18" s="221">
        <v>64.459</v>
      </c>
      <c r="C18" s="218">
        <v>0.8</v>
      </c>
      <c r="D18" s="217">
        <v>0</v>
      </c>
      <c r="E18" s="218">
        <v>0</v>
      </c>
      <c r="F18" s="217">
        <f t="shared" si="0"/>
        <v>65.259</v>
      </c>
      <c r="G18" s="220">
        <f t="shared" si="1"/>
        <v>0.0013666762491839556</v>
      </c>
      <c r="H18" s="221">
        <v>0</v>
      </c>
      <c r="I18" s="218">
        <v>0</v>
      </c>
      <c r="J18" s="217"/>
      <c r="K18" s="218"/>
      <c r="L18" s="217">
        <f t="shared" si="2"/>
        <v>0</v>
      </c>
      <c r="M18" s="222" t="str">
        <f t="shared" si="3"/>
        <v>         /0</v>
      </c>
      <c r="N18" s="221">
        <v>136.227</v>
      </c>
      <c r="O18" s="218">
        <v>2.564</v>
      </c>
      <c r="P18" s="217"/>
      <c r="Q18" s="218"/>
      <c r="R18" s="217">
        <f t="shared" si="4"/>
        <v>138.791</v>
      </c>
      <c r="S18" s="220">
        <f t="shared" si="5"/>
        <v>0.001477761269243299</v>
      </c>
      <c r="T18" s="221">
        <v>30.352</v>
      </c>
      <c r="U18" s="218">
        <v>0.136</v>
      </c>
      <c r="V18" s="217"/>
      <c r="W18" s="218"/>
      <c r="X18" s="217">
        <f t="shared" si="6"/>
        <v>30.488</v>
      </c>
      <c r="Y18" s="216">
        <f t="shared" si="7"/>
        <v>3.5523156651797425</v>
      </c>
    </row>
    <row r="19" spans="1:25" ht="19.5" customHeight="1" thickBot="1">
      <c r="A19" s="223" t="s">
        <v>254</v>
      </c>
      <c r="B19" s="221">
        <v>212.67</v>
      </c>
      <c r="C19" s="218">
        <v>230.443</v>
      </c>
      <c r="D19" s="217">
        <v>0.42000000000000004</v>
      </c>
      <c r="E19" s="218">
        <v>0.388</v>
      </c>
      <c r="F19" s="217">
        <f t="shared" si="0"/>
        <v>443.921</v>
      </c>
      <c r="G19" s="220">
        <f t="shared" si="1"/>
        <v>0.009296745080586444</v>
      </c>
      <c r="H19" s="221">
        <v>577.52</v>
      </c>
      <c r="I19" s="218">
        <v>175.173</v>
      </c>
      <c r="J19" s="217">
        <v>0.08</v>
      </c>
      <c r="K19" s="218">
        <v>0</v>
      </c>
      <c r="L19" s="217">
        <f t="shared" si="2"/>
        <v>752.773</v>
      </c>
      <c r="M19" s="222">
        <f t="shared" si="3"/>
        <v>-0.4102857036583406</v>
      </c>
      <c r="N19" s="221">
        <v>359.53200000000004</v>
      </c>
      <c r="O19" s="218">
        <v>577.066</v>
      </c>
      <c r="P19" s="217">
        <v>0.92</v>
      </c>
      <c r="Q19" s="218">
        <v>0.5579999999999999</v>
      </c>
      <c r="R19" s="217">
        <f t="shared" si="4"/>
        <v>938.076</v>
      </c>
      <c r="S19" s="220">
        <f t="shared" si="5"/>
        <v>0.00998805672130525</v>
      </c>
      <c r="T19" s="221">
        <v>1081.5910000000001</v>
      </c>
      <c r="U19" s="218">
        <v>327.47399999999993</v>
      </c>
      <c r="V19" s="217">
        <v>0.16</v>
      </c>
      <c r="W19" s="218">
        <v>0</v>
      </c>
      <c r="X19" s="217">
        <f t="shared" si="6"/>
        <v>1409.2250000000001</v>
      </c>
      <c r="Y19" s="216">
        <f t="shared" si="7"/>
        <v>-0.3343319909879544</v>
      </c>
    </row>
    <row r="20" spans="1:25" s="224" customFormat="1" ht="19.5" customHeight="1">
      <c r="A20" s="231" t="s">
        <v>60</v>
      </c>
      <c r="B20" s="228">
        <f>SUM(B21:B31)</f>
        <v>3486.133</v>
      </c>
      <c r="C20" s="227">
        <f>SUM(C21:C31)</f>
        <v>4044.459</v>
      </c>
      <c r="D20" s="226">
        <f>SUM(D21:D31)</f>
        <v>364.78600000000006</v>
      </c>
      <c r="E20" s="227">
        <f>SUM(E21:E31)</f>
        <v>250.53300000000002</v>
      </c>
      <c r="F20" s="226">
        <f aca="true" t="shared" si="8" ref="F20:F58">SUM(B20:E20)</f>
        <v>8145.911</v>
      </c>
      <c r="G20" s="229">
        <f aca="true" t="shared" si="9" ref="G20:G58">F20/$F$9</f>
        <v>0.1705944481476321</v>
      </c>
      <c r="H20" s="228">
        <f>SUM(H21:H31)</f>
        <v>3118.9010000000003</v>
      </c>
      <c r="I20" s="227">
        <f>SUM(I21:I31)</f>
        <v>3685.9399999999996</v>
      </c>
      <c r="J20" s="226">
        <f>SUM(J21:J31)</f>
        <v>123.83600000000001</v>
      </c>
      <c r="K20" s="227">
        <f>SUM(K21:K31)</f>
        <v>401.676</v>
      </c>
      <c r="L20" s="226">
        <f aca="true" t="shared" si="10" ref="L20:L58">SUM(H20:K20)</f>
        <v>7330.353000000001</v>
      </c>
      <c r="M20" s="230">
        <f t="shared" si="3"/>
        <v>0.11125767067424985</v>
      </c>
      <c r="N20" s="228">
        <f>SUM(N21:N31)</f>
        <v>6514.963</v>
      </c>
      <c r="O20" s="227">
        <f>SUM(O21:O31)</f>
        <v>8213.148</v>
      </c>
      <c r="P20" s="226">
        <f>SUM(P21:P31)</f>
        <v>395.756</v>
      </c>
      <c r="Q20" s="227">
        <f>SUM(Q21:Q31)</f>
        <v>451.81600000000003</v>
      </c>
      <c r="R20" s="226">
        <f aca="true" t="shared" si="11" ref="R20:R58">SUM(N20:Q20)</f>
        <v>15575.682999999999</v>
      </c>
      <c r="S20" s="229">
        <f aca="true" t="shared" si="12" ref="S20:S58">R20/$R$9</f>
        <v>0.16584030001521188</v>
      </c>
      <c r="T20" s="228">
        <f>SUM(T21:T31)</f>
        <v>6031.845</v>
      </c>
      <c r="U20" s="227">
        <f>SUM(U21:U31)</f>
        <v>6724.78</v>
      </c>
      <c r="V20" s="226">
        <f>SUM(V21:V31)</f>
        <v>161.90699999999998</v>
      </c>
      <c r="W20" s="227">
        <f>SUM(W21:W31)</f>
        <v>806.867</v>
      </c>
      <c r="X20" s="226">
        <f aca="true" t="shared" si="13" ref="X20:X58">SUM(T20:W20)</f>
        <v>13725.399</v>
      </c>
      <c r="Y20" s="225">
        <f aca="true" t="shared" si="14" ref="Y20:Y58">IF(ISERROR(R20/X20-1),"         /0",IF(R20/X20&gt;5,"  *  ",(R20/X20-1)))</f>
        <v>0.13480730141251263</v>
      </c>
    </row>
    <row r="21" spans="1:25" ht="19.5" customHeight="1">
      <c r="A21" s="238" t="s">
        <v>277</v>
      </c>
      <c r="B21" s="235">
        <v>669.863</v>
      </c>
      <c r="C21" s="233">
        <v>1293.15</v>
      </c>
      <c r="D21" s="234">
        <v>0.353</v>
      </c>
      <c r="E21" s="233">
        <v>0.2</v>
      </c>
      <c r="F21" s="234">
        <f t="shared" si="8"/>
        <v>1963.5660000000003</v>
      </c>
      <c r="G21" s="236">
        <f t="shared" si="9"/>
        <v>0.041121669285541354</v>
      </c>
      <c r="H21" s="235">
        <v>669.204</v>
      </c>
      <c r="I21" s="233">
        <v>701.728</v>
      </c>
      <c r="J21" s="234"/>
      <c r="K21" s="233"/>
      <c r="L21" s="217">
        <f t="shared" si="10"/>
        <v>1370.9319999999998</v>
      </c>
      <c r="M21" s="237">
        <f t="shared" si="3"/>
        <v>0.43228548170149983</v>
      </c>
      <c r="N21" s="235">
        <v>1204.4809999999998</v>
      </c>
      <c r="O21" s="233">
        <v>2363.8909999999996</v>
      </c>
      <c r="P21" s="234">
        <v>9.223</v>
      </c>
      <c r="Q21" s="233">
        <v>0.2</v>
      </c>
      <c r="R21" s="234">
        <f t="shared" si="11"/>
        <v>3577.794999999999</v>
      </c>
      <c r="S21" s="236">
        <f t="shared" si="12"/>
        <v>0.0380941623036964</v>
      </c>
      <c r="T21" s="239">
        <v>1188.7359999999999</v>
      </c>
      <c r="U21" s="233">
        <v>1467.176</v>
      </c>
      <c r="V21" s="234"/>
      <c r="W21" s="233">
        <v>23.602</v>
      </c>
      <c r="X21" s="234">
        <f t="shared" si="13"/>
        <v>2679.5139999999997</v>
      </c>
      <c r="Y21" s="232">
        <f t="shared" si="14"/>
        <v>0.3352402711835054</v>
      </c>
    </row>
    <row r="22" spans="1:25" ht="19.5" customHeight="1">
      <c r="A22" s="238" t="s">
        <v>281</v>
      </c>
      <c r="B22" s="235">
        <v>505.478</v>
      </c>
      <c r="C22" s="233">
        <v>1156.997</v>
      </c>
      <c r="D22" s="234">
        <v>0</v>
      </c>
      <c r="E22" s="233">
        <v>0</v>
      </c>
      <c r="F22" s="234">
        <f t="shared" si="8"/>
        <v>1662.4750000000001</v>
      </c>
      <c r="G22" s="236">
        <f t="shared" si="9"/>
        <v>0.034816118809085285</v>
      </c>
      <c r="H22" s="235">
        <v>321.28</v>
      </c>
      <c r="I22" s="233">
        <v>485.96099999999996</v>
      </c>
      <c r="J22" s="234"/>
      <c r="K22" s="233"/>
      <c r="L22" s="234">
        <f t="shared" si="10"/>
        <v>807.241</v>
      </c>
      <c r="M22" s="237">
        <f t="shared" si="3"/>
        <v>1.0594531249032197</v>
      </c>
      <c r="N22" s="235">
        <v>963.0939999999999</v>
      </c>
      <c r="O22" s="233">
        <v>2455.2839999999997</v>
      </c>
      <c r="P22" s="234"/>
      <c r="Q22" s="233"/>
      <c r="R22" s="234">
        <f t="shared" si="11"/>
        <v>3418.3779999999997</v>
      </c>
      <c r="S22" s="236">
        <f t="shared" si="12"/>
        <v>0.03639678806286697</v>
      </c>
      <c r="T22" s="239">
        <v>531.125</v>
      </c>
      <c r="U22" s="233">
        <v>1115.4879999999998</v>
      </c>
      <c r="V22" s="234"/>
      <c r="W22" s="233">
        <v>0.2</v>
      </c>
      <c r="X22" s="234">
        <f t="shared" si="13"/>
        <v>1646.8129999999999</v>
      </c>
      <c r="Y22" s="232">
        <f t="shared" si="14"/>
        <v>1.0757535919378824</v>
      </c>
    </row>
    <row r="23" spans="1:25" ht="19.5" customHeight="1">
      <c r="A23" s="238" t="s">
        <v>276</v>
      </c>
      <c r="B23" s="235">
        <v>619.347</v>
      </c>
      <c r="C23" s="233">
        <v>445.836</v>
      </c>
      <c r="D23" s="234">
        <v>0</v>
      </c>
      <c r="E23" s="233">
        <v>0</v>
      </c>
      <c r="F23" s="217">
        <f t="shared" si="8"/>
        <v>1065.183</v>
      </c>
      <c r="G23" s="236">
        <f t="shared" si="9"/>
        <v>0.022307425905001812</v>
      </c>
      <c r="H23" s="235">
        <v>643.9670000000001</v>
      </c>
      <c r="I23" s="233">
        <v>425.35699999999997</v>
      </c>
      <c r="J23" s="234"/>
      <c r="K23" s="233">
        <v>49.931</v>
      </c>
      <c r="L23" s="234">
        <f t="shared" si="10"/>
        <v>1119.255</v>
      </c>
      <c r="M23" s="237" t="s">
        <v>50</v>
      </c>
      <c r="N23" s="235">
        <v>1070.291</v>
      </c>
      <c r="O23" s="233">
        <v>873.46</v>
      </c>
      <c r="P23" s="234"/>
      <c r="Q23" s="233">
        <v>0.1</v>
      </c>
      <c r="R23" s="234">
        <f t="shared" si="11"/>
        <v>1943.8509999999999</v>
      </c>
      <c r="S23" s="236">
        <f t="shared" si="12"/>
        <v>0.020696930787874258</v>
      </c>
      <c r="T23" s="239">
        <v>1186.092</v>
      </c>
      <c r="U23" s="233">
        <v>747.4300000000001</v>
      </c>
      <c r="V23" s="234"/>
      <c r="W23" s="233">
        <v>61.903</v>
      </c>
      <c r="X23" s="234">
        <f t="shared" si="13"/>
        <v>1995.4250000000002</v>
      </c>
      <c r="Y23" s="232">
        <f t="shared" si="14"/>
        <v>-0.02584612300637723</v>
      </c>
    </row>
    <row r="24" spans="1:25" ht="19.5" customHeight="1">
      <c r="A24" s="238" t="s">
        <v>278</v>
      </c>
      <c r="B24" s="235">
        <v>550.6120000000001</v>
      </c>
      <c r="C24" s="233">
        <v>193.978</v>
      </c>
      <c r="D24" s="234">
        <v>22.209</v>
      </c>
      <c r="E24" s="233">
        <v>94.608</v>
      </c>
      <c r="F24" s="234">
        <f t="shared" si="8"/>
        <v>861.4070000000002</v>
      </c>
      <c r="G24" s="236">
        <f t="shared" si="9"/>
        <v>0.018039879369601185</v>
      </c>
      <c r="H24" s="235">
        <v>427.47</v>
      </c>
      <c r="I24" s="233">
        <v>251.647</v>
      </c>
      <c r="J24" s="234">
        <v>74.772</v>
      </c>
      <c r="K24" s="233">
        <v>107.192</v>
      </c>
      <c r="L24" s="234">
        <f t="shared" si="10"/>
        <v>861.081</v>
      </c>
      <c r="M24" s="237">
        <f aca="true" t="shared" si="15" ref="M24:M39">IF(ISERROR(F24/L24-1),"         /0",(F24/L24-1))</f>
        <v>0.00037859388373462366</v>
      </c>
      <c r="N24" s="235">
        <v>1019.72</v>
      </c>
      <c r="O24" s="233">
        <v>377.889</v>
      </c>
      <c r="P24" s="234">
        <v>22.209</v>
      </c>
      <c r="Q24" s="233">
        <v>94.608</v>
      </c>
      <c r="R24" s="234">
        <f t="shared" si="11"/>
        <v>1514.426</v>
      </c>
      <c r="S24" s="236">
        <f t="shared" si="12"/>
        <v>0.016124677305697433</v>
      </c>
      <c r="T24" s="239">
        <v>893.533</v>
      </c>
      <c r="U24" s="233">
        <v>514.928</v>
      </c>
      <c r="V24" s="234">
        <v>74.772</v>
      </c>
      <c r="W24" s="233">
        <v>193.863</v>
      </c>
      <c r="X24" s="234">
        <f t="shared" si="13"/>
        <v>1677.096</v>
      </c>
      <c r="Y24" s="232">
        <f t="shared" si="14"/>
        <v>-0.09699504381383062</v>
      </c>
    </row>
    <row r="25" spans="1:25" ht="19.5" customHeight="1">
      <c r="A25" s="238" t="s">
        <v>342</v>
      </c>
      <c r="B25" s="235">
        <v>0.042</v>
      </c>
      <c r="C25" s="233">
        <v>306.134</v>
      </c>
      <c r="D25" s="234">
        <v>154.955</v>
      </c>
      <c r="E25" s="233">
        <v>15.739</v>
      </c>
      <c r="F25" s="234">
        <f t="shared" si="8"/>
        <v>476.86999999999995</v>
      </c>
      <c r="G25" s="236">
        <f t="shared" si="9"/>
        <v>0.009986774283215386</v>
      </c>
      <c r="H25" s="235">
        <v>43.96</v>
      </c>
      <c r="I25" s="233">
        <v>550.367</v>
      </c>
      <c r="J25" s="234"/>
      <c r="K25" s="233"/>
      <c r="L25" s="234">
        <f t="shared" si="10"/>
        <v>594.327</v>
      </c>
      <c r="M25" s="237">
        <f t="shared" si="15"/>
        <v>-0.197630260782364</v>
      </c>
      <c r="N25" s="235">
        <v>0.042</v>
      </c>
      <c r="O25" s="233">
        <v>663.8969999999999</v>
      </c>
      <c r="P25" s="234">
        <v>154.955</v>
      </c>
      <c r="Q25" s="233">
        <v>20.559</v>
      </c>
      <c r="R25" s="234">
        <f t="shared" si="11"/>
        <v>839.453</v>
      </c>
      <c r="S25" s="236">
        <f t="shared" si="12"/>
        <v>0.008937979629443517</v>
      </c>
      <c r="T25" s="239">
        <v>43.96</v>
      </c>
      <c r="U25" s="233">
        <v>923.242</v>
      </c>
      <c r="V25" s="234"/>
      <c r="W25" s="233">
        <v>27.923</v>
      </c>
      <c r="X25" s="234">
        <f t="shared" si="13"/>
        <v>995.125</v>
      </c>
      <c r="Y25" s="232">
        <f t="shared" si="14"/>
        <v>-0.15643461876648668</v>
      </c>
    </row>
    <row r="26" spans="1:25" ht="19.5" customHeight="1">
      <c r="A26" s="238" t="s">
        <v>283</v>
      </c>
      <c r="B26" s="235">
        <v>195.47</v>
      </c>
      <c r="C26" s="233">
        <v>197.934</v>
      </c>
      <c r="D26" s="234">
        <v>39.755</v>
      </c>
      <c r="E26" s="233">
        <v>40.968</v>
      </c>
      <c r="F26" s="234">
        <f>SUM(B26:E26)</f>
        <v>474.127</v>
      </c>
      <c r="G26" s="236">
        <f>F26/$F$9</f>
        <v>0.009929329441101477</v>
      </c>
      <c r="H26" s="235">
        <v>225.308</v>
      </c>
      <c r="I26" s="233">
        <v>166.976</v>
      </c>
      <c r="J26" s="234"/>
      <c r="K26" s="233"/>
      <c r="L26" s="234">
        <f>SUM(H26:K26)</f>
        <v>392.284</v>
      </c>
      <c r="M26" s="237">
        <f>IF(ISERROR(F26/L26-1),"         /0",(F26/L26-1))</f>
        <v>0.20863201150187116</v>
      </c>
      <c r="N26" s="235">
        <v>425.668</v>
      </c>
      <c r="O26" s="233">
        <v>409.001</v>
      </c>
      <c r="P26" s="234">
        <v>39.755</v>
      </c>
      <c r="Q26" s="233">
        <v>40.968</v>
      </c>
      <c r="R26" s="234">
        <f>SUM(N26:Q26)</f>
        <v>915.3919999999999</v>
      </c>
      <c r="S26" s="236">
        <f>R26/$R$9</f>
        <v>0.009746531430533405</v>
      </c>
      <c r="T26" s="239">
        <v>457.18399999999997</v>
      </c>
      <c r="U26" s="233">
        <v>301.70799999999997</v>
      </c>
      <c r="V26" s="234"/>
      <c r="W26" s="233"/>
      <c r="X26" s="234">
        <f>SUM(T26:W26)</f>
        <v>758.8919999999999</v>
      </c>
      <c r="Y26" s="232">
        <f>IF(ISERROR(R26/X26-1),"         /0",IF(R26/X26&gt;5,"  *  ",(R26/X26-1)))</f>
        <v>0.20622170216578906</v>
      </c>
    </row>
    <row r="27" spans="1:25" ht="19.5" customHeight="1">
      <c r="A27" s="238" t="s">
        <v>280</v>
      </c>
      <c r="B27" s="235">
        <v>173.154</v>
      </c>
      <c r="C27" s="233">
        <v>203.031</v>
      </c>
      <c r="D27" s="234">
        <v>0</v>
      </c>
      <c r="E27" s="233">
        <v>0</v>
      </c>
      <c r="F27" s="234">
        <f>SUM(B27:E27)</f>
        <v>376.185</v>
      </c>
      <c r="G27" s="236">
        <f>F27/$F$9</f>
        <v>0.007878194652067398</v>
      </c>
      <c r="H27" s="235">
        <v>141.649</v>
      </c>
      <c r="I27" s="233">
        <v>202.703</v>
      </c>
      <c r="J27" s="234"/>
      <c r="K27" s="233"/>
      <c r="L27" s="234">
        <f>SUM(H27:K27)</f>
        <v>344.352</v>
      </c>
      <c r="M27" s="237">
        <f>IF(ISERROR(F27/L27-1),"         /0",(F27/L27-1))</f>
        <v>0.0924431976582103</v>
      </c>
      <c r="N27" s="235">
        <v>322.63</v>
      </c>
      <c r="O27" s="233">
        <v>406.52500000000003</v>
      </c>
      <c r="P27" s="234"/>
      <c r="Q27" s="233"/>
      <c r="R27" s="234">
        <f>SUM(N27:Q27)</f>
        <v>729.155</v>
      </c>
      <c r="S27" s="236">
        <f>R27/$R$9</f>
        <v>0.0077635943128524015</v>
      </c>
      <c r="T27" s="239">
        <v>304.855</v>
      </c>
      <c r="U27" s="233">
        <v>375.714</v>
      </c>
      <c r="V27" s="234"/>
      <c r="W27" s="233"/>
      <c r="X27" s="234">
        <f>SUM(T27:W27)</f>
        <v>680.569</v>
      </c>
      <c r="Y27" s="232">
        <f>IF(ISERROR(R27/X27-1),"         /0",IF(R27/X27&gt;5,"  *  ",(R27/X27-1)))</f>
        <v>0.07139026314745456</v>
      </c>
    </row>
    <row r="28" spans="1:25" ht="19.5" customHeight="1">
      <c r="A28" s="238" t="s">
        <v>284</v>
      </c>
      <c r="B28" s="235">
        <v>183.57700000000003</v>
      </c>
      <c r="C28" s="233">
        <v>11.690999999999999</v>
      </c>
      <c r="D28" s="234">
        <v>0</v>
      </c>
      <c r="E28" s="233">
        <v>0</v>
      </c>
      <c r="F28" s="234">
        <f t="shared" si="8"/>
        <v>195.26800000000003</v>
      </c>
      <c r="G28" s="236">
        <f t="shared" si="9"/>
        <v>0.0040893690958435265</v>
      </c>
      <c r="H28" s="235">
        <v>49.538999999999994</v>
      </c>
      <c r="I28" s="233">
        <v>30.657999999999998</v>
      </c>
      <c r="J28" s="234"/>
      <c r="K28" s="233"/>
      <c r="L28" s="234">
        <f t="shared" si="10"/>
        <v>80.19699999999999</v>
      </c>
      <c r="M28" s="237">
        <f t="shared" si="15"/>
        <v>1.4348541716024297</v>
      </c>
      <c r="N28" s="235">
        <v>292.57500000000005</v>
      </c>
      <c r="O28" s="233">
        <v>84.958</v>
      </c>
      <c r="P28" s="234"/>
      <c r="Q28" s="233"/>
      <c r="R28" s="234">
        <f t="shared" si="11"/>
        <v>377.533</v>
      </c>
      <c r="S28" s="236">
        <f t="shared" si="12"/>
        <v>0.004019739358180505</v>
      </c>
      <c r="T28" s="239">
        <v>143.114</v>
      </c>
      <c r="U28" s="233">
        <v>33.024</v>
      </c>
      <c r="V28" s="234"/>
      <c r="W28" s="233">
        <v>0</v>
      </c>
      <c r="X28" s="234">
        <f t="shared" si="13"/>
        <v>176.138</v>
      </c>
      <c r="Y28" s="232">
        <f t="shared" si="14"/>
        <v>1.1433932484756273</v>
      </c>
    </row>
    <row r="29" spans="1:25" ht="19.5" customHeight="1">
      <c r="A29" s="238" t="s">
        <v>279</v>
      </c>
      <c r="B29" s="235">
        <v>31.343</v>
      </c>
      <c r="C29" s="233">
        <v>53.758</v>
      </c>
      <c r="D29" s="234">
        <v>0</v>
      </c>
      <c r="E29" s="233">
        <v>0</v>
      </c>
      <c r="F29" s="234">
        <f t="shared" si="8"/>
        <v>85.101</v>
      </c>
      <c r="G29" s="236">
        <f t="shared" si="9"/>
        <v>0.0017822141847377954</v>
      </c>
      <c r="H29" s="235">
        <v>60.790000000000006</v>
      </c>
      <c r="I29" s="233">
        <v>49.058</v>
      </c>
      <c r="J29" s="234"/>
      <c r="K29" s="233"/>
      <c r="L29" s="234">
        <f t="shared" si="10"/>
        <v>109.84800000000001</v>
      </c>
      <c r="M29" s="237">
        <f t="shared" si="15"/>
        <v>-0.22528402883985155</v>
      </c>
      <c r="N29" s="235">
        <v>54.777</v>
      </c>
      <c r="O29" s="233">
        <v>93.277</v>
      </c>
      <c r="P29" s="234"/>
      <c r="Q29" s="233"/>
      <c r="R29" s="234">
        <f t="shared" si="11"/>
        <v>148.054</v>
      </c>
      <c r="S29" s="236">
        <f t="shared" si="12"/>
        <v>0.0015763880003497879</v>
      </c>
      <c r="T29" s="239">
        <v>88.55000000000001</v>
      </c>
      <c r="U29" s="233">
        <v>134.65200000000002</v>
      </c>
      <c r="V29" s="234">
        <v>0</v>
      </c>
      <c r="W29" s="233">
        <v>0</v>
      </c>
      <c r="X29" s="234">
        <f t="shared" si="13"/>
        <v>223.20200000000003</v>
      </c>
      <c r="Y29" s="232">
        <f t="shared" si="14"/>
        <v>-0.33668157095366535</v>
      </c>
    </row>
    <row r="30" spans="1:25" ht="19.5" customHeight="1">
      <c r="A30" s="238" t="s">
        <v>289</v>
      </c>
      <c r="B30" s="235">
        <v>0</v>
      </c>
      <c r="C30" s="233">
        <v>0</v>
      </c>
      <c r="D30" s="234">
        <v>0</v>
      </c>
      <c r="E30" s="233">
        <v>73.932</v>
      </c>
      <c r="F30" s="234">
        <f t="shared" si="8"/>
        <v>73.932</v>
      </c>
      <c r="G30" s="236">
        <f t="shared" si="9"/>
        <v>0.0015483091750512297</v>
      </c>
      <c r="H30" s="235">
        <v>0</v>
      </c>
      <c r="I30" s="233">
        <v>0.41</v>
      </c>
      <c r="J30" s="234"/>
      <c r="K30" s="233">
        <v>52.7</v>
      </c>
      <c r="L30" s="234">
        <f t="shared" si="10"/>
        <v>53.11</v>
      </c>
      <c r="M30" s="237">
        <f t="shared" si="15"/>
        <v>0.3920542270758802</v>
      </c>
      <c r="N30" s="235">
        <v>0</v>
      </c>
      <c r="O30" s="233">
        <v>0</v>
      </c>
      <c r="P30" s="234"/>
      <c r="Q30" s="233">
        <v>162.38</v>
      </c>
      <c r="R30" s="234">
        <f t="shared" si="11"/>
        <v>162.38</v>
      </c>
      <c r="S30" s="236">
        <f t="shared" si="12"/>
        <v>0.0017289224438164353</v>
      </c>
      <c r="T30" s="239">
        <v>0</v>
      </c>
      <c r="U30" s="233">
        <v>0.41</v>
      </c>
      <c r="V30" s="234"/>
      <c r="W30" s="233">
        <v>85.24600000000001</v>
      </c>
      <c r="X30" s="234">
        <f t="shared" si="13"/>
        <v>85.656</v>
      </c>
      <c r="Y30" s="232">
        <f t="shared" si="14"/>
        <v>0.895722424582049</v>
      </c>
    </row>
    <row r="31" spans="1:25" ht="19.5" customHeight="1" thickBot="1">
      <c r="A31" s="238" t="s">
        <v>254</v>
      </c>
      <c r="B31" s="235">
        <v>557.247</v>
      </c>
      <c r="C31" s="233">
        <v>181.94999999999996</v>
      </c>
      <c r="D31" s="234">
        <v>147.514</v>
      </c>
      <c r="E31" s="233">
        <v>25.086</v>
      </c>
      <c r="F31" s="234">
        <f t="shared" si="8"/>
        <v>911.7969999999999</v>
      </c>
      <c r="G31" s="236">
        <f t="shared" si="9"/>
        <v>0.01909516394638568</v>
      </c>
      <c r="H31" s="235">
        <v>535.734</v>
      </c>
      <c r="I31" s="233">
        <v>821.075</v>
      </c>
      <c r="J31" s="234">
        <v>49.064</v>
      </c>
      <c r="K31" s="233">
        <v>191.853</v>
      </c>
      <c r="L31" s="234">
        <f t="shared" si="10"/>
        <v>1597.7260000000003</v>
      </c>
      <c r="M31" s="237" t="s">
        <v>50</v>
      </c>
      <c r="N31" s="235">
        <v>1161.685</v>
      </c>
      <c r="O31" s="233">
        <v>484.96600000000007</v>
      </c>
      <c r="P31" s="234">
        <v>169.61399999999998</v>
      </c>
      <c r="Q31" s="233">
        <v>133.001</v>
      </c>
      <c r="R31" s="234">
        <f t="shared" si="11"/>
        <v>1949.266</v>
      </c>
      <c r="S31" s="236">
        <f t="shared" si="12"/>
        <v>0.020754586379900776</v>
      </c>
      <c r="T31" s="239">
        <v>1194.696</v>
      </c>
      <c r="U31" s="233">
        <v>1111.008</v>
      </c>
      <c r="V31" s="234">
        <v>87.13499999999999</v>
      </c>
      <c r="W31" s="233">
        <v>414.13</v>
      </c>
      <c r="X31" s="234">
        <f t="shared" si="13"/>
        <v>2806.969</v>
      </c>
      <c r="Y31" s="232">
        <f t="shared" si="14"/>
        <v>-0.3055619780624581</v>
      </c>
    </row>
    <row r="32" spans="1:25" s="224" customFormat="1" ht="19.5" customHeight="1">
      <c r="A32" s="231" t="s">
        <v>59</v>
      </c>
      <c r="B32" s="228">
        <f>SUM(B33:B42)</f>
        <v>3018.035</v>
      </c>
      <c r="C32" s="227">
        <f>SUM(C33:C42)</f>
        <v>1502.064</v>
      </c>
      <c r="D32" s="226">
        <f>SUM(D33:D42)</f>
        <v>610.775</v>
      </c>
      <c r="E32" s="227">
        <f>SUM(E33:E42)</f>
        <v>5.879</v>
      </c>
      <c r="F32" s="226">
        <f t="shared" si="8"/>
        <v>5136.753</v>
      </c>
      <c r="G32" s="229">
        <f t="shared" si="9"/>
        <v>0.10757563436498307</v>
      </c>
      <c r="H32" s="228">
        <f>SUM(H33:H42)</f>
        <v>2398.652</v>
      </c>
      <c r="I32" s="298">
        <f>SUM(I33:I42)</f>
        <v>1400.8010000000002</v>
      </c>
      <c r="J32" s="226">
        <f>SUM(J33:J42)</f>
        <v>166.508</v>
      </c>
      <c r="K32" s="227">
        <f>SUM(K33:K42)</f>
        <v>8.03</v>
      </c>
      <c r="L32" s="226">
        <f t="shared" si="10"/>
        <v>3973.9910000000004</v>
      </c>
      <c r="M32" s="230">
        <f t="shared" si="15"/>
        <v>0.29259301291824746</v>
      </c>
      <c r="N32" s="228">
        <f>SUM(N33:N42)</f>
        <v>5792.208</v>
      </c>
      <c r="O32" s="227">
        <f>SUM(O33:O42)</f>
        <v>2827.42</v>
      </c>
      <c r="P32" s="226">
        <f>SUM(P33:P42)</f>
        <v>610.775</v>
      </c>
      <c r="Q32" s="227">
        <f>SUM(Q33:Q42)</f>
        <v>5.879</v>
      </c>
      <c r="R32" s="226">
        <f t="shared" si="11"/>
        <v>9236.282000000001</v>
      </c>
      <c r="S32" s="229">
        <f t="shared" si="12"/>
        <v>0.0983422542629496</v>
      </c>
      <c r="T32" s="228">
        <f>SUM(T33:T42)</f>
        <v>4267.532</v>
      </c>
      <c r="U32" s="227">
        <f>SUM(U33:U42)</f>
        <v>2689.139</v>
      </c>
      <c r="V32" s="226">
        <f>SUM(V33:V42)</f>
        <v>184.829</v>
      </c>
      <c r="W32" s="227">
        <f>SUM(W33:W42)</f>
        <v>8.03</v>
      </c>
      <c r="X32" s="226">
        <f t="shared" si="13"/>
        <v>7149.53</v>
      </c>
      <c r="Y32" s="225">
        <f t="shared" si="14"/>
        <v>0.2918726126053044</v>
      </c>
    </row>
    <row r="33" spans="1:25" ht="19.5" customHeight="1">
      <c r="A33" s="238" t="s">
        <v>344</v>
      </c>
      <c r="B33" s="235">
        <v>1000.325</v>
      </c>
      <c r="C33" s="233">
        <v>39.1</v>
      </c>
      <c r="D33" s="234">
        <v>610.775</v>
      </c>
      <c r="E33" s="233">
        <v>5.879</v>
      </c>
      <c r="F33" s="234">
        <f t="shared" si="8"/>
        <v>1656.0789999999997</v>
      </c>
      <c r="G33" s="236">
        <f t="shared" si="9"/>
        <v>0.034682171594298344</v>
      </c>
      <c r="H33" s="235">
        <v>447.637</v>
      </c>
      <c r="I33" s="281">
        <v>142.913</v>
      </c>
      <c r="J33" s="234">
        <v>166.508</v>
      </c>
      <c r="K33" s="233">
        <v>8.03</v>
      </c>
      <c r="L33" s="234">
        <f t="shared" si="10"/>
        <v>765.088</v>
      </c>
      <c r="M33" s="237">
        <f t="shared" si="15"/>
        <v>1.1645601551716922</v>
      </c>
      <c r="N33" s="235">
        <v>2225.906</v>
      </c>
      <c r="O33" s="233">
        <v>142.325</v>
      </c>
      <c r="P33" s="234">
        <v>610.775</v>
      </c>
      <c r="Q33" s="233">
        <v>5.879</v>
      </c>
      <c r="R33" s="234">
        <f t="shared" si="11"/>
        <v>2984.8849999999998</v>
      </c>
      <c r="S33" s="236">
        <f t="shared" si="12"/>
        <v>0.0317812210168187</v>
      </c>
      <c r="T33" s="235">
        <v>795.3530000000001</v>
      </c>
      <c r="U33" s="233">
        <v>315.22900000000004</v>
      </c>
      <c r="V33" s="234">
        <v>184.829</v>
      </c>
      <c r="W33" s="233">
        <v>8.03</v>
      </c>
      <c r="X33" s="217">
        <f t="shared" si="13"/>
        <v>1303.441</v>
      </c>
      <c r="Y33" s="232">
        <f t="shared" si="14"/>
        <v>1.290003920392254</v>
      </c>
    </row>
    <row r="34" spans="1:25" ht="19.5" customHeight="1">
      <c r="A34" s="238" t="s">
        <v>290</v>
      </c>
      <c r="B34" s="235">
        <v>425.00499999999994</v>
      </c>
      <c r="C34" s="233">
        <v>728.473</v>
      </c>
      <c r="D34" s="234">
        <v>0</v>
      </c>
      <c r="E34" s="233">
        <v>0</v>
      </c>
      <c r="F34" s="234">
        <f t="shared" si="8"/>
        <v>1153.4779999999998</v>
      </c>
      <c r="G34" s="236">
        <f t="shared" si="9"/>
        <v>0.024156529927767977</v>
      </c>
      <c r="H34" s="235">
        <v>263.384</v>
      </c>
      <c r="I34" s="281">
        <v>624.887</v>
      </c>
      <c r="J34" s="234"/>
      <c r="K34" s="233"/>
      <c r="L34" s="234">
        <f t="shared" si="10"/>
        <v>888.271</v>
      </c>
      <c r="M34" s="237">
        <f t="shared" si="15"/>
        <v>0.29856541528429936</v>
      </c>
      <c r="N34" s="235">
        <v>755.5930000000001</v>
      </c>
      <c r="O34" s="233">
        <v>1335.724</v>
      </c>
      <c r="P34" s="234"/>
      <c r="Q34" s="233"/>
      <c r="R34" s="234">
        <f t="shared" si="11"/>
        <v>2091.317</v>
      </c>
      <c r="S34" s="236">
        <f t="shared" si="12"/>
        <v>0.022267058125599558</v>
      </c>
      <c r="T34" s="235">
        <v>487.217</v>
      </c>
      <c r="U34" s="233">
        <v>1170.0790000000002</v>
      </c>
      <c r="V34" s="234"/>
      <c r="W34" s="233"/>
      <c r="X34" s="217">
        <f t="shared" si="13"/>
        <v>1657.2960000000003</v>
      </c>
      <c r="Y34" s="232">
        <f t="shared" si="14"/>
        <v>0.2618850223496585</v>
      </c>
    </row>
    <row r="35" spans="1:25" ht="19.5" customHeight="1">
      <c r="A35" s="238" t="s">
        <v>343</v>
      </c>
      <c r="B35" s="235">
        <v>905.0849999999999</v>
      </c>
      <c r="C35" s="233">
        <v>0</v>
      </c>
      <c r="D35" s="234">
        <v>0</v>
      </c>
      <c r="E35" s="233">
        <v>0</v>
      </c>
      <c r="F35" s="217">
        <f t="shared" si="8"/>
        <v>905.0849999999999</v>
      </c>
      <c r="G35" s="236">
        <f t="shared" si="9"/>
        <v>0.018954598951756236</v>
      </c>
      <c r="H35" s="235">
        <v>1130.4799999999998</v>
      </c>
      <c r="I35" s="281"/>
      <c r="J35" s="234"/>
      <c r="K35" s="233"/>
      <c r="L35" s="217">
        <f t="shared" si="10"/>
        <v>1130.4799999999998</v>
      </c>
      <c r="M35" s="237">
        <f t="shared" si="15"/>
        <v>-0.19937990941900774</v>
      </c>
      <c r="N35" s="235">
        <v>1645.679</v>
      </c>
      <c r="O35" s="233">
        <v>0</v>
      </c>
      <c r="P35" s="234"/>
      <c r="Q35" s="233"/>
      <c r="R35" s="234">
        <f t="shared" si="11"/>
        <v>1645.679</v>
      </c>
      <c r="S35" s="236">
        <f t="shared" si="12"/>
        <v>0.017522178583676485</v>
      </c>
      <c r="T35" s="235">
        <v>1939.202</v>
      </c>
      <c r="U35" s="233"/>
      <c r="V35" s="234"/>
      <c r="W35" s="233"/>
      <c r="X35" s="217">
        <f t="shared" si="13"/>
        <v>1939.202</v>
      </c>
      <c r="Y35" s="232">
        <f t="shared" si="14"/>
        <v>-0.15136277705984214</v>
      </c>
    </row>
    <row r="36" spans="1:25" ht="19.5" customHeight="1">
      <c r="A36" s="238" t="s">
        <v>291</v>
      </c>
      <c r="B36" s="235">
        <v>124.46000000000001</v>
      </c>
      <c r="C36" s="233">
        <v>224.999</v>
      </c>
      <c r="D36" s="234">
        <v>0</v>
      </c>
      <c r="E36" s="233">
        <v>0</v>
      </c>
      <c r="F36" s="217">
        <f>SUM(B36:E36)</f>
        <v>349.459</v>
      </c>
      <c r="G36" s="236">
        <f>F36/$F$9</f>
        <v>0.0073184896391850305</v>
      </c>
      <c r="H36" s="235">
        <v>133.54500000000002</v>
      </c>
      <c r="I36" s="281">
        <v>232.66199999999998</v>
      </c>
      <c r="J36" s="234"/>
      <c r="K36" s="233"/>
      <c r="L36" s="217">
        <f>SUM(H36:K36)</f>
        <v>366.207</v>
      </c>
      <c r="M36" s="237">
        <f>IF(ISERROR(F36/L36-1),"         /0",(F36/L36-1))</f>
        <v>-0.04573369706204411</v>
      </c>
      <c r="N36" s="235">
        <v>231.93699999999998</v>
      </c>
      <c r="O36" s="233">
        <v>425.651</v>
      </c>
      <c r="P36" s="234"/>
      <c r="Q36" s="233"/>
      <c r="R36" s="234">
        <f>SUM(N36:Q36)</f>
        <v>657.588</v>
      </c>
      <c r="S36" s="236">
        <f>R36/$R$9</f>
        <v>0.007001592880800358</v>
      </c>
      <c r="T36" s="235">
        <v>201.257</v>
      </c>
      <c r="U36" s="233">
        <v>435.681</v>
      </c>
      <c r="V36" s="234"/>
      <c r="W36" s="233"/>
      <c r="X36" s="217">
        <f>SUM(T36:W36)</f>
        <v>636.938</v>
      </c>
      <c r="Y36" s="232">
        <f>IF(ISERROR(R36/X36-1),"         /0",IF(R36/X36&gt;5,"  *  ",(R36/X36-1)))</f>
        <v>0.03242073796821665</v>
      </c>
    </row>
    <row r="37" spans="1:25" ht="19.5" customHeight="1">
      <c r="A37" s="238" t="s">
        <v>294</v>
      </c>
      <c r="B37" s="235">
        <v>20.428</v>
      </c>
      <c r="C37" s="233">
        <v>178.502</v>
      </c>
      <c r="D37" s="234">
        <v>0</v>
      </c>
      <c r="E37" s="233">
        <v>0</v>
      </c>
      <c r="F37" s="217">
        <f>SUM(B37:E37)</f>
        <v>198.93</v>
      </c>
      <c r="G37" s="236">
        <f>F37/$F$9</f>
        <v>0.004166059949588016</v>
      </c>
      <c r="H37" s="235">
        <v>10.88</v>
      </c>
      <c r="I37" s="281">
        <v>112.213</v>
      </c>
      <c r="J37" s="234"/>
      <c r="K37" s="233"/>
      <c r="L37" s="217">
        <f>SUM(H37:K37)</f>
        <v>123.09299999999999</v>
      </c>
      <c r="M37" s="237">
        <f>IF(ISERROR(F37/L37-1),"         /0",(F37/L37-1))</f>
        <v>0.6160951475713488</v>
      </c>
      <c r="N37" s="235">
        <v>34.141000000000005</v>
      </c>
      <c r="O37" s="233">
        <v>307.01</v>
      </c>
      <c r="P37" s="234"/>
      <c r="Q37" s="233"/>
      <c r="R37" s="234">
        <f>SUM(N37:Q37)</f>
        <v>341.151</v>
      </c>
      <c r="S37" s="236">
        <f>R37/$R$9</f>
        <v>0.003632366181983131</v>
      </c>
      <c r="T37" s="235">
        <v>19.769</v>
      </c>
      <c r="U37" s="233">
        <v>209.12099999999998</v>
      </c>
      <c r="V37" s="234"/>
      <c r="W37" s="233"/>
      <c r="X37" s="217">
        <f>SUM(T37:W37)</f>
        <v>228.89</v>
      </c>
      <c r="Y37" s="232">
        <f>IF(ISERROR(R37/X37-1),"         /0",IF(R37/X37&gt;5,"  *  ",(R37/X37-1)))</f>
        <v>0.4904582987461228</v>
      </c>
    </row>
    <row r="38" spans="1:25" ht="19.5" customHeight="1">
      <c r="A38" s="238" t="s">
        <v>292</v>
      </c>
      <c r="B38" s="235">
        <v>4.34</v>
      </c>
      <c r="C38" s="233">
        <v>185.267</v>
      </c>
      <c r="D38" s="234">
        <v>0</v>
      </c>
      <c r="E38" s="233">
        <v>0</v>
      </c>
      <c r="F38" s="217">
        <f t="shared" si="8"/>
        <v>189.607</v>
      </c>
      <c r="G38" s="236">
        <f t="shared" si="9"/>
        <v>0.0039708145018928</v>
      </c>
      <c r="H38" s="235">
        <v>8.594</v>
      </c>
      <c r="I38" s="281">
        <v>190.227</v>
      </c>
      <c r="J38" s="234"/>
      <c r="K38" s="233"/>
      <c r="L38" s="217">
        <f t="shared" si="10"/>
        <v>198.821</v>
      </c>
      <c r="M38" s="237">
        <f t="shared" si="15"/>
        <v>-0.0463431931234628</v>
      </c>
      <c r="N38" s="235">
        <v>8.525</v>
      </c>
      <c r="O38" s="233">
        <v>365.248</v>
      </c>
      <c r="P38" s="234"/>
      <c r="Q38" s="233"/>
      <c r="R38" s="234">
        <f t="shared" si="11"/>
        <v>373.77299999999997</v>
      </c>
      <c r="S38" s="236">
        <f t="shared" si="12"/>
        <v>0.003979705189017123</v>
      </c>
      <c r="T38" s="235">
        <v>12.745999999999999</v>
      </c>
      <c r="U38" s="233">
        <v>376.77099999999996</v>
      </c>
      <c r="V38" s="234"/>
      <c r="W38" s="233"/>
      <c r="X38" s="217">
        <f t="shared" si="13"/>
        <v>389.51699999999994</v>
      </c>
      <c r="Y38" s="232">
        <f t="shared" si="14"/>
        <v>-0.04041928850345422</v>
      </c>
    </row>
    <row r="39" spans="1:25" ht="19.5" customHeight="1">
      <c r="A39" s="238" t="s">
        <v>295</v>
      </c>
      <c r="B39" s="235">
        <v>12.402000000000001</v>
      </c>
      <c r="C39" s="233">
        <v>61.69</v>
      </c>
      <c r="D39" s="234">
        <v>0</v>
      </c>
      <c r="E39" s="233">
        <v>0</v>
      </c>
      <c r="F39" s="234">
        <f t="shared" si="8"/>
        <v>74.092</v>
      </c>
      <c r="G39" s="236">
        <f t="shared" si="9"/>
        <v>0.0015516599496550305</v>
      </c>
      <c r="H39" s="235">
        <v>2.821</v>
      </c>
      <c r="I39" s="281">
        <v>34.085</v>
      </c>
      <c r="J39" s="234"/>
      <c r="K39" s="233"/>
      <c r="L39" s="234">
        <f t="shared" si="10"/>
        <v>36.906</v>
      </c>
      <c r="M39" s="237">
        <f t="shared" si="15"/>
        <v>1.007586842247873</v>
      </c>
      <c r="N39" s="235">
        <v>18.216</v>
      </c>
      <c r="O39" s="233">
        <v>108.372</v>
      </c>
      <c r="P39" s="234"/>
      <c r="Q39" s="233"/>
      <c r="R39" s="234">
        <f t="shared" si="11"/>
        <v>126.588</v>
      </c>
      <c r="S39" s="236">
        <f t="shared" si="12"/>
        <v>0.0013478312250143794</v>
      </c>
      <c r="T39" s="235">
        <v>9.072000000000001</v>
      </c>
      <c r="U39" s="233">
        <v>68.756</v>
      </c>
      <c r="V39" s="234"/>
      <c r="W39" s="233">
        <v>0</v>
      </c>
      <c r="X39" s="217">
        <f t="shared" si="13"/>
        <v>77.828</v>
      </c>
      <c r="Y39" s="232">
        <f t="shared" si="14"/>
        <v>0.6265097394253996</v>
      </c>
    </row>
    <row r="40" spans="1:25" ht="19.5" customHeight="1">
      <c r="A40" s="238" t="s">
        <v>465</v>
      </c>
      <c r="B40" s="235">
        <v>18.536</v>
      </c>
      <c r="C40" s="233">
        <v>54.329</v>
      </c>
      <c r="D40" s="234">
        <v>0</v>
      </c>
      <c r="E40" s="233">
        <v>0</v>
      </c>
      <c r="F40" s="234">
        <f t="shared" si="8"/>
        <v>72.86500000000001</v>
      </c>
      <c r="G40" s="236">
        <f t="shared" si="9"/>
        <v>0.0015259636969121337</v>
      </c>
      <c r="H40" s="235">
        <v>0</v>
      </c>
      <c r="I40" s="281"/>
      <c r="J40" s="234"/>
      <c r="K40" s="233"/>
      <c r="L40" s="234">
        <f t="shared" si="10"/>
        <v>0</v>
      </c>
      <c r="M40" s="237" t="s">
        <v>50</v>
      </c>
      <c r="N40" s="235">
        <v>35.09</v>
      </c>
      <c r="O40" s="233">
        <v>101.327</v>
      </c>
      <c r="P40" s="234"/>
      <c r="Q40" s="233"/>
      <c r="R40" s="234">
        <f t="shared" si="11"/>
        <v>136.417</v>
      </c>
      <c r="S40" s="236">
        <f t="shared" si="12"/>
        <v>0.001452484376266207</v>
      </c>
      <c r="T40" s="235">
        <v>0</v>
      </c>
      <c r="U40" s="233"/>
      <c r="V40" s="234"/>
      <c r="W40" s="233"/>
      <c r="X40" s="217">
        <f t="shared" si="13"/>
        <v>0</v>
      </c>
      <c r="Y40" s="232" t="str">
        <f t="shared" si="14"/>
        <v>         /0</v>
      </c>
    </row>
    <row r="41" spans="1:25" ht="19.5" customHeight="1">
      <c r="A41" s="238" t="s">
        <v>293</v>
      </c>
      <c r="B41" s="235">
        <v>4.207</v>
      </c>
      <c r="C41" s="233">
        <v>29.704</v>
      </c>
      <c r="D41" s="234">
        <v>0</v>
      </c>
      <c r="E41" s="233">
        <v>0</v>
      </c>
      <c r="F41" s="234">
        <f t="shared" si="8"/>
        <v>33.911</v>
      </c>
      <c r="G41" s="236">
        <f t="shared" si="9"/>
        <v>0.0007101757349342944</v>
      </c>
      <c r="H41" s="235">
        <v>0.9279999999999999</v>
      </c>
      <c r="I41" s="281">
        <v>63.814</v>
      </c>
      <c r="J41" s="234"/>
      <c r="K41" s="233"/>
      <c r="L41" s="234">
        <f t="shared" si="10"/>
        <v>64.742</v>
      </c>
      <c r="M41" s="237" t="s">
        <v>50</v>
      </c>
      <c r="N41" s="235">
        <v>10.093</v>
      </c>
      <c r="O41" s="233">
        <v>41.763</v>
      </c>
      <c r="P41" s="234"/>
      <c r="Q41" s="233"/>
      <c r="R41" s="234">
        <f t="shared" si="11"/>
        <v>51.855999999999995</v>
      </c>
      <c r="S41" s="236">
        <f t="shared" si="12"/>
        <v>0.0005521308181213515</v>
      </c>
      <c r="T41" s="235">
        <v>1.322</v>
      </c>
      <c r="U41" s="233">
        <v>113.50200000000001</v>
      </c>
      <c r="V41" s="234"/>
      <c r="W41" s="233"/>
      <c r="X41" s="217">
        <f t="shared" si="13"/>
        <v>114.82400000000001</v>
      </c>
      <c r="Y41" s="232">
        <f t="shared" si="14"/>
        <v>-0.5483870967741937</v>
      </c>
    </row>
    <row r="42" spans="1:25" ht="19.5" customHeight="1" thickBot="1">
      <c r="A42" s="238" t="s">
        <v>254</v>
      </c>
      <c r="B42" s="235">
        <v>503.24700000000007</v>
      </c>
      <c r="C42" s="233">
        <v>0</v>
      </c>
      <c r="D42" s="234">
        <v>0</v>
      </c>
      <c r="E42" s="233">
        <v>0</v>
      </c>
      <c r="F42" s="457">
        <f t="shared" si="8"/>
        <v>503.24700000000007</v>
      </c>
      <c r="G42" s="236">
        <f t="shared" si="9"/>
        <v>0.010539170418993214</v>
      </c>
      <c r="H42" s="235">
        <v>400.383</v>
      </c>
      <c r="I42" s="281">
        <v>0</v>
      </c>
      <c r="J42" s="234">
        <v>0</v>
      </c>
      <c r="K42" s="233"/>
      <c r="L42" s="457">
        <f t="shared" si="10"/>
        <v>400.383</v>
      </c>
      <c r="M42" s="237">
        <f aca="true" t="shared" si="16" ref="M42:M58">IF(ISERROR(F42/L42-1),"         /0",(F42/L42-1))</f>
        <v>0.25691400484036553</v>
      </c>
      <c r="N42" s="235">
        <v>827.0280000000002</v>
      </c>
      <c r="O42" s="233">
        <v>0</v>
      </c>
      <c r="P42" s="234">
        <v>0</v>
      </c>
      <c r="Q42" s="233">
        <v>0</v>
      </c>
      <c r="R42" s="234">
        <f t="shared" si="11"/>
        <v>827.0280000000002</v>
      </c>
      <c r="S42" s="236">
        <f t="shared" si="12"/>
        <v>0.008805685865652293</v>
      </c>
      <c r="T42" s="235">
        <v>801.5939999999999</v>
      </c>
      <c r="U42" s="233">
        <v>0</v>
      </c>
      <c r="V42" s="234">
        <v>0</v>
      </c>
      <c r="W42" s="233">
        <v>0</v>
      </c>
      <c r="X42" s="217">
        <f t="shared" si="13"/>
        <v>801.5939999999999</v>
      </c>
      <c r="Y42" s="232">
        <f t="shared" si="14"/>
        <v>0.031729279410774414</v>
      </c>
    </row>
    <row r="43" spans="1:25" s="224" customFormat="1" ht="19.5" customHeight="1">
      <c r="A43" s="231" t="s">
        <v>58</v>
      </c>
      <c r="B43" s="228">
        <f>SUM(B44:B52)</f>
        <v>2327.611</v>
      </c>
      <c r="C43" s="227">
        <f>SUM(C44:C52)</f>
        <v>1859.7910000000004</v>
      </c>
      <c r="D43" s="226">
        <f>SUM(D44:D52)</f>
        <v>65.697</v>
      </c>
      <c r="E43" s="227">
        <f>SUM(E44:E52)</f>
        <v>71.451</v>
      </c>
      <c r="F43" s="226">
        <f t="shared" si="8"/>
        <v>4324.55</v>
      </c>
      <c r="G43" s="229">
        <f t="shared" si="9"/>
        <v>0.09056620195541573</v>
      </c>
      <c r="H43" s="228">
        <f>SUM(H44:H52)</f>
        <v>2266.454</v>
      </c>
      <c r="I43" s="227">
        <f>SUM(I44:I52)</f>
        <v>1566.9209999999998</v>
      </c>
      <c r="J43" s="226">
        <f>SUM(J44:J52)</f>
        <v>1.304</v>
      </c>
      <c r="K43" s="227">
        <f>SUM(K44:K52)</f>
        <v>206.095</v>
      </c>
      <c r="L43" s="226">
        <f t="shared" si="10"/>
        <v>4040.774</v>
      </c>
      <c r="M43" s="230">
        <f t="shared" si="16"/>
        <v>0.07022812956131674</v>
      </c>
      <c r="N43" s="228">
        <f>SUM(N44:N52)</f>
        <v>4579.592000000001</v>
      </c>
      <c r="O43" s="227">
        <f>SUM(O44:O52)</f>
        <v>3421.992</v>
      </c>
      <c r="P43" s="226">
        <f>SUM(P44:P52)</f>
        <v>100.723</v>
      </c>
      <c r="Q43" s="227">
        <f>SUM(Q44:Q52)</f>
        <v>140.465</v>
      </c>
      <c r="R43" s="226">
        <f t="shared" si="11"/>
        <v>8242.772</v>
      </c>
      <c r="S43" s="229">
        <f t="shared" si="12"/>
        <v>0.0877639703785053</v>
      </c>
      <c r="T43" s="228">
        <f>SUM(T44:T52)</f>
        <v>4342.169</v>
      </c>
      <c r="U43" s="227">
        <f>SUM(U44:U52)</f>
        <v>2924.821</v>
      </c>
      <c r="V43" s="226">
        <f>SUM(V44:V52)</f>
        <v>31.793000000000003</v>
      </c>
      <c r="W43" s="227">
        <f>SUM(W44:W52)</f>
        <v>404.90999999999997</v>
      </c>
      <c r="X43" s="226">
        <f t="shared" si="13"/>
        <v>7703.692999999999</v>
      </c>
      <c r="Y43" s="225">
        <f t="shared" si="14"/>
        <v>0.06997669818877794</v>
      </c>
    </row>
    <row r="44" spans="1:25" s="208" customFormat="1" ht="19.5" customHeight="1">
      <c r="A44" s="223" t="s">
        <v>300</v>
      </c>
      <c r="B44" s="221">
        <v>1332.061</v>
      </c>
      <c r="C44" s="218">
        <v>1147.3380000000002</v>
      </c>
      <c r="D44" s="217">
        <v>64.837</v>
      </c>
      <c r="E44" s="218">
        <v>30.885</v>
      </c>
      <c r="F44" s="217">
        <f t="shared" si="8"/>
        <v>2575.1210000000005</v>
      </c>
      <c r="G44" s="220">
        <f t="shared" si="9"/>
        <v>0.05392906280321239</v>
      </c>
      <c r="H44" s="221">
        <v>1028.498</v>
      </c>
      <c r="I44" s="218">
        <v>638.417</v>
      </c>
      <c r="J44" s="217">
        <v>0</v>
      </c>
      <c r="K44" s="218">
        <v>184.14</v>
      </c>
      <c r="L44" s="217">
        <f t="shared" si="10"/>
        <v>1851.0549999999998</v>
      </c>
      <c r="M44" s="222">
        <f t="shared" si="16"/>
        <v>0.3911639578510637</v>
      </c>
      <c r="N44" s="221">
        <v>2576.529</v>
      </c>
      <c r="O44" s="218">
        <v>2171.532</v>
      </c>
      <c r="P44" s="217">
        <v>98.989</v>
      </c>
      <c r="Q44" s="218">
        <v>98.89500000000001</v>
      </c>
      <c r="R44" s="217">
        <f t="shared" si="11"/>
        <v>4945.945</v>
      </c>
      <c r="S44" s="220">
        <f t="shared" si="12"/>
        <v>0.05266138266031334</v>
      </c>
      <c r="T44" s="219">
        <v>1909.029</v>
      </c>
      <c r="U44" s="218">
        <v>1253.413</v>
      </c>
      <c r="V44" s="217">
        <v>27.455000000000002</v>
      </c>
      <c r="W44" s="218">
        <v>379.78999999999996</v>
      </c>
      <c r="X44" s="217">
        <f t="shared" si="13"/>
        <v>3569.687</v>
      </c>
      <c r="Y44" s="216">
        <f t="shared" si="14"/>
        <v>0.38554024484499627</v>
      </c>
    </row>
    <row r="45" spans="1:25" s="208" customFormat="1" ht="19.5" customHeight="1">
      <c r="A45" s="223" t="s">
        <v>301</v>
      </c>
      <c r="B45" s="221">
        <v>605.897</v>
      </c>
      <c r="C45" s="218">
        <v>462.00200000000007</v>
      </c>
      <c r="D45" s="217">
        <v>0</v>
      </c>
      <c r="E45" s="218">
        <v>0</v>
      </c>
      <c r="F45" s="217">
        <f t="shared" si="8"/>
        <v>1067.8990000000001</v>
      </c>
      <c r="G45" s="220">
        <f t="shared" si="9"/>
        <v>0.022364305303901332</v>
      </c>
      <c r="H45" s="221">
        <v>660.9069999999999</v>
      </c>
      <c r="I45" s="218">
        <v>691.435</v>
      </c>
      <c r="J45" s="217"/>
      <c r="K45" s="218"/>
      <c r="L45" s="217">
        <f t="shared" si="10"/>
        <v>1352.3419999999999</v>
      </c>
      <c r="M45" s="222">
        <f t="shared" si="16"/>
        <v>-0.21033362862352856</v>
      </c>
      <c r="N45" s="221">
        <v>1125.518</v>
      </c>
      <c r="O45" s="218">
        <v>834.353</v>
      </c>
      <c r="P45" s="217">
        <v>0</v>
      </c>
      <c r="Q45" s="218">
        <v>0</v>
      </c>
      <c r="R45" s="217">
        <f t="shared" si="11"/>
        <v>1959.871</v>
      </c>
      <c r="S45" s="220">
        <f t="shared" si="12"/>
        <v>0.02086750190223526</v>
      </c>
      <c r="T45" s="219">
        <v>1352.717</v>
      </c>
      <c r="U45" s="218">
        <v>1191.292</v>
      </c>
      <c r="V45" s="217"/>
      <c r="W45" s="218"/>
      <c r="X45" s="217">
        <f t="shared" si="13"/>
        <v>2544.009</v>
      </c>
      <c r="Y45" s="216">
        <f t="shared" si="14"/>
        <v>-0.2296131813999085</v>
      </c>
    </row>
    <row r="46" spans="1:25" s="208" customFormat="1" ht="19.5" customHeight="1">
      <c r="A46" s="223" t="s">
        <v>302</v>
      </c>
      <c r="B46" s="221">
        <v>117.887</v>
      </c>
      <c r="C46" s="218">
        <v>89.285</v>
      </c>
      <c r="D46" s="217">
        <v>0</v>
      </c>
      <c r="E46" s="218">
        <v>0</v>
      </c>
      <c r="F46" s="217">
        <f>SUM(B46:E46)</f>
        <v>207.172</v>
      </c>
      <c r="G46" s="220">
        <f>F46/$F$9</f>
        <v>0.004338666726366301</v>
      </c>
      <c r="H46" s="221">
        <v>94.461</v>
      </c>
      <c r="I46" s="218">
        <v>82.126</v>
      </c>
      <c r="J46" s="217">
        <v>0</v>
      </c>
      <c r="K46" s="218">
        <v>16.459</v>
      </c>
      <c r="L46" s="217">
        <f>SUM(H46:K46)</f>
        <v>193.046</v>
      </c>
      <c r="M46" s="222">
        <f t="shared" si="16"/>
        <v>0.07317426934513027</v>
      </c>
      <c r="N46" s="221">
        <v>263.8</v>
      </c>
      <c r="O46" s="218">
        <v>131.96</v>
      </c>
      <c r="P46" s="217">
        <v>0</v>
      </c>
      <c r="Q46" s="218">
        <v>0</v>
      </c>
      <c r="R46" s="217">
        <f>SUM(N46:Q46)</f>
        <v>395.76</v>
      </c>
      <c r="S46" s="220">
        <f>R46/$R$9</f>
        <v>0.00421380925215416</v>
      </c>
      <c r="T46" s="219">
        <v>156.493</v>
      </c>
      <c r="U46" s="218">
        <v>198.48600000000002</v>
      </c>
      <c r="V46" s="217">
        <v>0</v>
      </c>
      <c r="W46" s="218">
        <v>16.459</v>
      </c>
      <c r="X46" s="217">
        <f>SUM(T46:W46)</f>
        <v>371.43800000000005</v>
      </c>
      <c r="Y46" s="216">
        <f>IF(ISERROR(R46/X46-1),"         /0",IF(R46/X46&gt;5,"  *  ",(R46/X46-1)))</f>
        <v>0.06548064549130661</v>
      </c>
    </row>
    <row r="47" spans="1:25" s="208" customFormat="1" ht="19.5" customHeight="1">
      <c r="A47" s="223" t="s">
        <v>468</v>
      </c>
      <c r="B47" s="221">
        <v>74.086</v>
      </c>
      <c r="C47" s="218">
        <v>37.342</v>
      </c>
      <c r="D47" s="217">
        <v>0</v>
      </c>
      <c r="E47" s="218">
        <v>0</v>
      </c>
      <c r="F47" s="217">
        <f>SUM(B47:E47)</f>
        <v>111.428</v>
      </c>
      <c r="G47" s="220">
        <f>F47/$F$9</f>
        <v>0.0023335632034519344</v>
      </c>
      <c r="H47" s="221">
        <v>41.515</v>
      </c>
      <c r="I47" s="218">
        <v>44.627</v>
      </c>
      <c r="J47" s="217"/>
      <c r="K47" s="218"/>
      <c r="L47" s="217">
        <f>SUM(H47:K47)</f>
        <v>86.142</v>
      </c>
      <c r="M47" s="222">
        <f>IF(ISERROR(F47/L47-1),"         /0",(F47/L47-1))</f>
        <v>0.2935385758398923</v>
      </c>
      <c r="N47" s="221">
        <v>135.122</v>
      </c>
      <c r="O47" s="218">
        <v>69.326</v>
      </c>
      <c r="P47" s="217"/>
      <c r="Q47" s="218"/>
      <c r="R47" s="217">
        <f>SUM(N47:Q47)</f>
        <v>204.448</v>
      </c>
      <c r="S47" s="220">
        <f>R47/$R$9</f>
        <v>0.0021768366534880073</v>
      </c>
      <c r="T47" s="219">
        <v>86.061</v>
      </c>
      <c r="U47" s="218">
        <v>76.201</v>
      </c>
      <c r="V47" s="217">
        <v>0</v>
      </c>
      <c r="W47" s="218"/>
      <c r="X47" s="217">
        <f>SUM(T47:W47)</f>
        <v>162.262</v>
      </c>
      <c r="Y47" s="216">
        <f>IF(ISERROR(R47/X47-1),"         /0",IF(R47/X47&gt;5,"  *  ",(R47/X47-1)))</f>
        <v>0.2599869347105299</v>
      </c>
    </row>
    <row r="48" spans="1:25" s="208" customFormat="1" ht="19.5" customHeight="1">
      <c r="A48" s="223" t="s">
        <v>304</v>
      </c>
      <c r="B48" s="221">
        <v>38.778</v>
      </c>
      <c r="C48" s="218">
        <v>23.034</v>
      </c>
      <c r="D48" s="217">
        <v>0</v>
      </c>
      <c r="E48" s="218">
        <v>0</v>
      </c>
      <c r="F48" s="217">
        <f>SUM(B48:E48)</f>
        <v>61.812</v>
      </c>
      <c r="G48" s="220">
        <f>F48/$F$9</f>
        <v>0.0012944879988133233</v>
      </c>
      <c r="H48" s="221">
        <v>25.112</v>
      </c>
      <c r="I48" s="218">
        <v>41.24</v>
      </c>
      <c r="J48" s="217"/>
      <c r="K48" s="218"/>
      <c r="L48" s="217">
        <f>SUM(H48:K48)</f>
        <v>66.352</v>
      </c>
      <c r="M48" s="222">
        <f>IF(ISERROR(F48/L48-1),"         /0",(F48/L48-1))</f>
        <v>-0.06842295635399098</v>
      </c>
      <c r="N48" s="221">
        <v>84.578</v>
      </c>
      <c r="O48" s="218">
        <v>48.745</v>
      </c>
      <c r="P48" s="217"/>
      <c r="Q48" s="218"/>
      <c r="R48" s="217">
        <f>SUM(N48:Q48)</f>
        <v>133.323</v>
      </c>
      <c r="S48" s="220">
        <f>R48/$R$9</f>
        <v>0.001419541365789744</v>
      </c>
      <c r="T48" s="219">
        <v>66.319</v>
      </c>
      <c r="U48" s="218">
        <v>65.673</v>
      </c>
      <c r="V48" s="217"/>
      <c r="W48" s="218"/>
      <c r="X48" s="217">
        <f>SUM(T48:W48)</f>
        <v>131.99200000000002</v>
      </c>
      <c r="Y48" s="216">
        <f>IF(ISERROR(R48/X48-1),"         /0",IF(R48/X48&gt;5,"  *  ",(R48/X48-1)))</f>
        <v>0.010083944481483531</v>
      </c>
    </row>
    <row r="49" spans="1:25" s="208" customFormat="1" ht="19.5" customHeight="1">
      <c r="A49" s="223" t="s">
        <v>308</v>
      </c>
      <c r="B49" s="221">
        <v>35.689</v>
      </c>
      <c r="C49" s="218">
        <v>7.326</v>
      </c>
      <c r="D49" s="217">
        <v>0</v>
      </c>
      <c r="E49" s="218">
        <v>0</v>
      </c>
      <c r="F49" s="217">
        <f>SUM(B49:E49)</f>
        <v>43.015</v>
      </c>
      <c r="G49" s="220">
        <f>F49/$F$9</f>
        <v>0.0009008348098905568</v>
      </c>
      <c r="H49" s="221">
        <v>28.499</v>
      </c>
      <c r="I49" s="218">
        <v>8.007</v>
      </c>
      <c r="J49" s="217"/>
      <c r="K49" s="218"/>
      <c r="L49" s="217">
        <f>SUM(H49:K49)</f>
        <v>36.506</v>
      </c>
      <c r="M49" s="222">
        <f>IF(ISERROR(F49/L49-1),"         /0",(F49/L49-1))</f>
        <v>0.1782994576234045</v>
      </c>
      <c r="N49" s="221">
        <v>62.588</v>
      </c>
      <c r="O49" s="218">
        <v>14.671</v>
      </c>
      <c r="P49" s="217"/>
      <c r="Q49" s="218"/>
      <c r="R49" s="217">
        <f>SUM(N49:Q49)</f>
        <v>77.259</v>
      </c>
      <c r="S49" s="220">
        <f>R49/$R$9</f>
        <v>0.0008226063498387362</v>
      </c>
      <c r="T49" s="219">
        <v>50.263</v>
      </c>
      <c r="U49" s="218">
        <v>9.020999999999999</v>
      </c>
      <c r="V49" s="217"/>
      <c r="W49" s="218"/>
      <c r="X49" s="217">
        <f>SUM(T49:W49)</f>
        <v>59.284</v>
      </c>
      <c r="Y49" s="216">
        <f>IF(ISERROR(R49/X49-1),"         /0",IF(R49/X49&gt;5,"  *  ",(R49/X49-1)))</f>
        <v>0.3032015383577358</v>
      </c>
    </row>
    <row r="50" spans="1:25" s="208" customFormat="1" ht="19.5" customHeight="1">
      <c r="A50" s="223" t="s">
        <v>469</v>
      </c>
      <c r="B50" s="221">
        <v>0</v>
      </c>
      <c r="C50" s="218">
        <v>41.155</v>
      </c>
      <c r="D50" s="217">
        <v>0</v>
      </c>
      <c r="E50" s="218">
        <v>0</v>
      </c>
      <c r="F50" s="217">
        <f t="shared" si="8"/>
        <v>41.155</v>
      </c>
      <c r="G50" s="220">
        <f t="shared" si="9"/>
        <v>0.0008618820551213732</v>
      </c>
      <c r="H50" s="221">
        <v>185.04</v>
      </c>
      <c r="I50" s="218">
        <v>0</v>
      </c>
      <c r="J50" s="217"/>
      <c r="K50" s="218"/>
      <c r="L50" s="217">
        <f t="shared" si="10"/>
        <v>185.04</v>
      </c>
      <c r="M50" s="222">
        <f t="shared" si="16"/>
        <v>-0.7775886294855167</v>
      </c>
      <c r="N50" s="221">
        <v>50.033</v>
      </c>
      <c r="O50" s="218">
        <v>41.155</v>
      </c>
      <c r="P50" s="217">
        <v>0</v>
      </c>
      <c r="Q50" s="218">
        <v>0</v>
      </c>
      <c r="R50" s="217">
        <f t="shared" si="11"/>
        <v>91.188</v>
      </c>
      <c r="S50" s="220">
        <f t="shared" si="12"/>
        <v>0.0009709137812953143</v>
      </c>
      <c r="T50" s="219">
        <v>330.93899999999996</v>
      </c>
      <c r="U50" s="218">
        <v>26.481</v>
      </c>
      <c r="V50" s="217"/>
      <c r="W50" s="218">
        <v>0</v>
      </c>
      <c r="X50" s="217">
        <f t="shared" si="13"/>
        <v>357.41999999999996</v>
      </c>
      <c r="Y50" s="216">
        <f t="shared" si="14"/>
        <v>-0.7448715796541883</v>
      </c>
    </row>
    <row r="51" spans="1:25" s="208" customFormat="1" ht="19.5" customHeight="1">
      <c r="A51" s="223" t="s">
        <v>473</v>
      </c>
      <c r="B51" s="221">
        <v>5.732</v>
      </c>
      <c r="C51" s="218">
        <v>3.115</v>
      </c>
      <c r="D51" s="217">
        <v>0</v>
      </c>
      <c r="E51" s="218">
        <v>32.117</v>
      </c>
      <c r="F51" s="217">
        <f t="shared" si="8"/>
        <v>40.964</v>
      </c>
      <c r="G51" s="220">
        <f t="shared" si="9"/>
        <v>0.000857882067938086</v>
      </c>
      <c r="H51" s="221">
        <v>0</v>
      </c>
      <c r="I51" s="218">
        <v>0</v>
      </c>
      <c r="J51" s="217"/>
      <c r="K51" s="218"/>
      <c r="L51" s="217">
        <f t="shared" si="10"/>
        <v>0</v>
      </c>
      <c r="M51" s="222" t="str">
        <f t="shared" si="16"/>
        <v>         /0</v>
      </c>
      <c r="N51" s="221">
        <v>11.715</v>
      </c>
      <c r="O51" s="218">
        <v>3.999</v>
      </c>
      <c r="P51" s="217">
        <v>0</v>
      </c>
      <c r="Q51" s="218">
        <v>32.117</v>
      </c>
      <c r="R51" s="217">
        <f t="shared" si="11"/>
        <v>47.830999999999996</v>
      </c>
      <c r="S51" s="220">
        <f t="shared" si="12"/>
        <v>0.0005092750918227856</v>
      </c>
      <c r="T51" s="219">
        <v>0</v>
      </c>
      <c r="U51" s="218">
        <v>0</v>
      </c>
      <c r="V51" s="217"/>
      <c r="W51" s="218"/>
      <c r="X51" s="217">
        <f t="shared" si="13"/>
        <v>0</v>
      </c>
      <c r="Y51" s="216" t="str">
        <f t="shared" si="14"/>
        <v>         /0</v>
      </c>
    </row>
    <row r="52" spans="1:25" s="208" customFormat="1" ht="19.5" customHeight="1" thickBot="1">
      <c r="A52" s="223" t="s">
        <v>254</v>
      </c>
      <c r="B52" s="221">
        <v>117.48100000000001</v>
      </c>
      <c r="C52" s="218">
        <v>49.194</v>
      </c>
      <c r="D52" s="217">
        <v>0.8600000000000001</v>
      </c>
      <c r="E52" s="218">
        <v>8.449</v>
      </c>
      <c r="F52" s="217">
        <f t="shared" si="8"/>
        <v>175.98400000000004</v>
      </c>
      <c r="G52" s="220">
        <f t="shared" si="9"/>
        <v>0.0036855169867204413</v>
      </c>
      <c r="H52" s="221">
        <v>202.422</v>
      </c>
      <c r="I52" s="218">
        <v>61.069</v>
      </c>
      <c r="J52" s="217">
        <v>1.304</v>
      </c>
      <c r="K52" s="218">
        <v>5.496</v>
      </c>
      <c r="L52" s="217">
        <f t="shared" si="10"/>
        <v>270.29099999999994</v>
      </c>
      <c r="M52" s="222">
        <f t="shared" si="16"/>
        <v>-0.3489091386690638</v>
      </c>
      <c r="N52" s="221">
        <v>269.709</v>
      </c>
      <c r="O52" s="218">
        <v>106.25099999999999</v>
      </c>
      <c r="P52" s="217">
        <v>1.734</v>
      </c>
      <c r="Q52" s="218">
        <v>9.453</v>
      </c>
      <c r="R52" s="217">
        <f t="shared" si="11"/>
        <v>387.14699999999993</v>
      </c>
      <c r="S52" s="220">
        <f t="shared" si="12"/>
        <v>0.004122103321567936</v>
      </c>
      <c r="T52" s="219">
        <v>390.34799999999996</v>
      </c>
      <c r="U52" s="218">
        <v>104.254</v>
      </c>
      <c r="V52" s="217">
        <v>4.338</v>
      </c>
      <c r="W52" s="218">
        <v>8.661</v>
      </c>
      <c r="X52" s="217">
        <f t="shared" si="13"/>
        <v>507.601</v>
      </c>
      <c r="Y52" s="216">
        <f t="shared" si="14"/>
        <v>-0.23730055693349705</v>
      </c>
    </row>
    <row r="53" spans="1:25" s="224" customFormat="1" ht="19.5" customHeight="1">
      <c r="A53" s="231" t="s">
        <v>57</v>
      </c>
      <c r="B53" s="228">
        <f>SUM(B54:B57)</f>
        <v>352.111</v>
      </c>
      <c r="C53" s="227">
        <f>SUM(C54:C57)</f>
        <v>105.232</v>
      </c>
      <c r="D53" s="226">
        <f>SUM(D54:D57)</f>
        <v>47.335</v>
      </c>
      <c r="E53" s="227">
        <f>SUM(E54:E57)</f>
        <v>4.9270000000000005</v>
      </c>
      <c r="F53" s="226">
        <f t="shared" si="8"/>
        <v>509.60499999999996</v>
      </c>
      <c r="G53" s="229">
        <f t="shared" si="9"/>
        <v>0.010672321824811743</v>
      </c>
      <c r="H53" s="228">
        <f>SUM(H54:H57)</f>
        <v>502.755</v>
      </c>
      <c r="I53" s="227">
        <f>SUM(I54:I57)</f>
        <v>157.685</v>
      </c>
      <c r="J53" s="226">
        <f>SUM(J54:J57)</f>
        <v>0</v>
      </c>
      <c r="K53" s="227">
        <f>SUM(K54:K57)</f>
        <v>89.234</v>
      </c>
      <c r="L53" s="226">
        <f t="shared" si="10"/>
        <v>749.6740000000001</v>
      </c>
      <c r="M53" s="230">
        <f t="shared" si="16"/>
        <v>-0.32023119382558296</v>
      </c>
      <c r="N53" s="228">
        <f>SUM(N54:N57)</f>
        <v>632.26</v>
      </c>
      <c r="O53" s="227">
        <f>SUM(O54:O57)</f>
        <v>177.56099999999998</v>
      </c>
      <c r="P53" s="226">
        <f>SUM(P54:P57)</f>
        <v>47.335</v>
      </c>
      <c r="Q53" s="227">
        <f>SUM(Q54:Q57)</f>
        <v>4.9270000000000005</v>
      </c>
      <c r="R53" s="226">
        <f t="shared" si="11"/>
        <v>862.083</v>
      </c>
      <c r="S53" s="229">
        <f t="shared" si="12"/>
        <v>0.009178929961402908</v>
      </c>
      <c r="T53" s="228">
        <f>SUM(T54:T57)</f>
        <v>1153.491</v>
      </c>
      <c r="U53" s="227">
        <f>SUM(U54:U57)</f>
        <v>353.43899999999996</v>
      </c>
      <c r="V53" s="226">
        <f>SUM(V54:V57)</f>
        <v>0</v>
      </c>
      <c r="W53" s="227">
        <f>SUM(W54:W57)</f>
        <v>167.635</v>
      </c>
      <c r="X53" s="226">
        <f t="shared" si="13"/>
        <v>1674.5649999999998</v>
      </c>
      <c r="Y53" s="225">
        <f t="shared" si="14"/>
        <v>-0.48518988513434824</v>
      </c>
    </row>
    <row r="54" spans="1:25" ht="19.5" customHeight="1">
      <c r="A54" s="223" t="s">
        <v>313</v>
      </c>
      <c r="B54" s="221">
        <v>211.394</v>
      </c>
      <c r="C54" s="218">
        <v>15.314</v>
      </c>
      <c r="D54" s="217">
        <v>0</v>
      </c>
      <c r="E54" s="218">
        <v>0.2</v>
      </c>
      <c r="F54" s="217">
        <f t="shared" si="8"/>
        <v>226.908</v>
      </c>
      <c r="G54" s="220">
        <f t="shared" si="9"/>
        <v>0.0047519847737451226</v>
      </c>
      <c r="H54" s="221">
        <v>288.048</v>
      </c>
      <c r="I54" s="218">
        <v>78.11</v>
      </c>
      <c r="J54" s="217"/>
      <c r="K54" s="218"/>
      <c r="L54" s="217">
        <f t="shared" si="10"/>
        <v>366.158</v>
      </c>
      <c r="M54" s="222">
        <f t="shared" si="16"/>
        <v>-0.38030030751751986</v>
      </c>
      <c r="N54" s="221">
        <v>368.031</v>
      </c>
      <c r="O54" s="218">
        <v>29.519</v>
      </c>
      <c r="P54" s="217"/>
      <c r="Q54" s="218">
        <v>0.2</v>
      </c>
      <c r="R54" s="217">
        <f t="shared" si="11"/>
        <v>397.75</v>
      </c>
      <c r="S54" s="220">
        <f t="shared" si="12"/>
        <v>0.004234997549131587</v>
      </c>
      <c r="T54" s="219">
        <v>619.229</v>
      </c>
      <c r="U54" s="218">
        <v>159.41799999999998</v>
      </c>
      <c r="V54" s="217"/>
      <c r="W54" s="218"/>
      <c r="X54" s="217">
        <f t="shared" si="13"/>
        <v>778.647</v>
      </c>
      <c r="Y54" s="216">
        <f t="shared" si="14"/>
        <v>-0.48917802290383194</v>
      </c>
    </row>
    <row r="55" spans="1:25" ht="19.5" customHeight="1">
      <c r="A55" s="223" t="s">
        <v>312</v>
      </c>
      <c r="B55" s="221">
        <v>61.635000000000005</v>
      </c>
      <c r="C55" s="218">
        <v>2.501</v>
      </c>
      <c r="D55" s="217">
        <v>0</v>
      </c>
      <c r="E55" s="218">
        <v>0</v>
      </c>
      <c r="F55" s="217">
        <f t="shared" si="8"/>
        <v>64.13600000000001</v>
      </c>
      <c r="G55" s="220">
        <f t="shared" si="9"/>
        <v>0.0013431579999335292</v>
      </c>
      <c r="H55" s="221">
        <v>148.88</v>
      </c>
      <c r="I55" s="218">
        <v>10.272</v>
      </c>
      <c r="J55" s="217"/>
      <c r="K55" s="218"/>
      <c r="L55" s="217">
        <f t="shared" si="10"/>
        <v>159.152</v>
      </c>
      <c r="M55" s="222">
        <f t="shared" si="16"/>
        <v>-0.5970141751281792</v>
      </c>
      <c r="N55" s="221">
        <v>132.582</v>
      </c>
      <c r="O55" s="218">
        <v>4.952</v>
      </c>
      <c r="P55" s="217"/>
      <c r="Q55" s="218"/>
      <c r="R55" s="217">
        <f t="shared" si="11"/>
        <v>137.534</v>
      </c>
      <c r="S55" s="220">
        <f t="shared" si="12"/>
        <v>0.0014643775057756475</v>
      </c>
      <c r="T55" s="219">
        <v>366.019</v>
      </c>
      <c r="U55" s="218">
        <v>18.038</v>
      </c>
      <c r="V55" s="217"/>
      <c r="W55" s="218"/>
      <c r="X55" s="217">
        <f t="shared" si="13"/>
        <v>384.057</v>
      </c>
      <c r="Y55" s="216">
        <f t="shared" si="14"/>
        <v>-0.6418916983676902</v>
      </c>
    </row>
    <row r="56" spans="1:25" ht="19.5" customHeight="1">
      <c r="A56" s="223" t="s">
        <v>311</v>
      </c>
      <c r="B56" s="221">
        <v>33.098</v>
      </c>
      <c r="C56" s="218">
        <v>30.593999999999998</v>
      </c>
      <c r="D56" s="217">
        <v>0</v>
      </c>
      <c r="E56" s="218">
        <v>0</v>
      </c>
      <c r="F56" s="217">
        <f t="shared" si="8"/>
        <v>63.69199999999999</v>
      </c>
      <c r="G56" s="220">
        <f t="shared" si="9"/>
        <v>0.0013338596004079818</v>
      </c>
      <c r="H56" s="221">
        <v>27.83</v>
      </c>
      <c r="I56" s="218">
        <v>27.421</v>
      </c>
      <c r="J56" s="217">
        <v>0</v>
      </c>
      <c r="K56" s="218">
        <v>0</v>
      </c>
      <c r="L56" s="217">
        <f t="shared" si="10"/>
        <v>55.251</v>
      </c>
      <c r="M56" s="222">
        <f t="shared" si="16"/>
        <v>0.15277551537528722</v>
      </c>
      <c r="N56" s="221">
        <v>43.336</v>
      </c>
      <c r="O56" s="218">
        <v>60.11599999999999</v>
      </c>
      <c r="P56" s="217">
        <v>0</v>
      </c>
      <c r="Q56" s="218">
        <v>0</v>
      </c>
      <c r="R56" s="217">
        <f t="shared" si="11"/>
        <v>103.452</v>
      </c>
      <c r="S56" s="220">
        <f t="shared" si="12"/>
        <v>0.0011014933160345972</v>
      </c>
      <c r="T56" s="219">
        <v>48.422</v>
      </c>
      <c r="U56" s="218">
        <v>56.178</v>
      </c>
      <c r="V56" s="217">
        <v>0</v>
      </c>
      <c r="W56" s="218">
        <v>0</v>
      </c>
      <c r="X56" s="217">
        <f t="shared" si="13"/>
        <v>104.6</v>
      </c>
      <c r="Y56" s="216">
        <f t="shared" si="14"/>
        <v>-0.010975143403441634</v>
      </c>
    </row>
    <row r="57" spans="1:25" ht="19.5" customHeight="1" thickBot="1">
      <c r="A57" s="223" t="s">
        <v>254</v>
      </c>
      <c r="B57" s="221">
        <v>45.984</v>
      </c>
      <c r="C57" s="218">
        <v>56.823</v>
      </c>
      <c r="D57" s="217">
        <v>47.335</v>
      </c>
      <c r="E57" s="218">
        <v>4.727</v>
      </c>
      <c r="F57" s="217">
        <f t="shared" si="8"/>
        <v>154.869</v>
      </c>
      <c r="G57" s="220">
        <f t="shared" si="9"/>
        <v>0.003243319450725111</v>
      </c>
      <c r="H57" s="221">
        <v>37.997</v>
      </c>
      <c r="I57" s="218">
        <v>41.882</v>
      </c>
      <c r="J57" s="217">
        <v>0</v>
      </c>
      <c r="K57" s="218">
        <v>89.234</v>
      </c>
      <c r="L57" s="217">
        <f t="shared" si="10"/>
        <v>169.113</v>
      </c>
      <c r="M57" s="222">
        <f t="shared" si="16"/>
        <v>-0.08422770573521843</v>
      </c>
      <c r="N57" s="221">
        <v>88.31099999999999</v>
      </c>
      <c r="O57" s="218">
        <v>82.974</v>
      </c>
      <c r="P57" s="217">
        <v>47.335</v>
      </c>
      <c r="Q57" s="218">
        <v>4.727</v>
      </c>
      <c r="R57" s="217">
        <f t="shared" si="11"/>
        <v>223.347</v>
      </c>
      <c r="S57" s="220">
        <f t="shared" si="12"/>
        <v>0.0023780615904610753</v>
      </c>
      <c r="T57" s="219">
        <v>119.821</v>
      </c>
      <c r="U57" s="218">
        <v>119.805</v>
      </c>
      <c r="V57" s="217">
        <v>0</v>
      </c>
      <c r="W57" s="218">
        <v>167.635</v>
      </c>
      <c r="X57" s="217">
        <f t="shared" si="13"/>
        <v>407.26099999999997</v>
      </c>
      <c r="Y57" s="216">
        <f t="shared" si="14"/>
        <v>-0.45158755687384744</v>
      </c>
    </row>
    <row r="58" spans="1:25" s="208" customFormat="1" ht="19.5" customHeight="1" thickBot="1">
      <c r="A58" s="215" t="s">
        <v>56</v>
      </c>
      <c r="B58" s="212">
        <v>89.89100000000002</v>
      </c>
      <c r="C58" s="211">
        <v>0</v>
      </c>
      <c r="D58" s="210">
        <v>0</v>
      </c>
      <c r="E58" s="211">
        <v>0</v>
      </c>
      <c r="F58" s="210">
        <f t="shared" si="8"/>
        <v>89.89100000000002</v>
      </c>
      <c r="G58" s="213">
        <f t="shared" si="9"/>
        <v>0.0018825279994390807</v>
      </c>
      <c r="H58" s="212">
        <v>63.114</v>
      </c>
      <c r="I58" s="211">
        <v>0</v>
      </c>
      <c r="J58" s="210"/>
      <c r="K58" s="211">
        <v>0.12</v>
      </c>
      <c r="L58" s="210">
        <f t="shared" si="10"/>
        <v>63.233999999999995</v>
      </c>
      <c r="M58" s="214">
        <f t="shared" si="16"/>
        <v>0.42156118543821397</v>
      </c>
      <c r="N58" s="212">
        <v>162.70499999999996</v>
      </c>
      <c r="O58" s="211">
        <v>0</v>
      </c>
      <c r="P58" s="210"/>
      <c r="Q58" s="211"/>
      <c r="R58" s="210">
        <f t="shared" si="11"/>
        <v>162.70499999999996</v>
      </c>
      <c r="S58" s="213">
        <f t="shared" si="12"/>
        <v>0.0017323828440765677</v>
      </c>
      <c r="T58" s="212">
        <v>141.81900000000002</v>
      </c>
      <c r="U58" s="211">
        <v>0</v>
      </c>
      <c r="V58" s="210">
        <v>0.15</v>
      </c>
      <c r="W58" s="211">
        <v>0.3</v>
      </c>
      <c r="X58" s="210">
        <f t="shared" si="13"/>
        <v>142.26900000000003</v>
      </c>
      <c r="Y58" s="209">
        <f t="shared" si="14"/>
        <v>0.14364337979461395</v>
      </c>
    </row>
    <row r="59" ht="15" thickTop="1">
      <c r="A59" s="110" t="s">
        <v>43</v>
      </c>
    </row>
    <row r="60" ht="14.25">
      <c r="A60" s="110" t="s">
        <v>55</v>
      </c>
    </row>
    <row r="61" ht="14.25">
      <c r="A61" s="117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9:Y65536 M59:M65536 Y3 M3 M5 Y5 Y7:Y8 M7:M8">
    <cfRule type="cellIs" priority="4" dxfId="91" operator="lessThan" stopIfTrue="1">
      <formula>0</formula>
    </cfRule>
  </conditionalFormatting>
  <conditionalFormatting sqref="Y9:Y58 M9:M58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Y52 M52">
    <cfRule type="cellIs" priority="2" dxfId="91" operator="lessThan" stopIfTrue="1">
      <formula>0</formula>
    </cfRule>
    <cfRule type="cellIs" priority="3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3:W5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50"/>
  <sheetViews>
    <sheetView showGridLines="0" zoomScale="80" zoomScaleNormal="80" zoomScalePageLayoutView="0" workbookViewId="0" topLeftCell="A1">
      <selection activeCell="T15" sqref="T15:W24"/>
    </sheetView>
  </sheetViews>
  <sheetFormatPr defaultColWidth="8.00390625" defaultRowHeight="15"/>
  <cols>
    <col min="1" max="1" width="20.28125" style="117" customWidth="1"/>
    <col min="2" max="2" width="8.7109375" style="117" customWidth="1"/>
    <col min="3" max="3" width="9.7109375" style="117" bestFit="1" customWidth="1"/>
    <col min="4" max="4" width="8.00390625" style="117" bestFit="1" customWidth="1"/>
    <col min="5" max="5" width="9.7109375" style="117" bestFit="1" customWidth="1"/>
    <col min="6" max="6" width="9.28125" style="117" bestFit="1" customWidth="1"/>
    <col min="7" max="7" width="11.28125" style="117" customWidth="1"/>
    <col min="8" max="8" width="9.28125" style="117" bestFit="1" customWidth="1"/>
    <col min="9" max="9" width="9.7109375" style="117" bestFit="1" customWidth="1"/>
    <col min="10" max="10" width="8.7109375" style="117" customWidth="1"/>
    <col min="11" max="11" width="9.7109375" style="117" bestFit="1" customWidth="1"/>
    <col min="12" max="12" width="9.28125" style="117" bestFit="1" customWidth="1"/>
    <col min="13" max="13" width="9.28125" style="117" customWidth="1"/>
    <col min="14" max="14" width="9.7109375" style="117" customWidth="1"/>
    <col min="15" max="15" width="10.8515625" style="117" customWidth="1"/>
    <col min="16" max="16" width="9.7109375" style="117" customWidth="1"/>
    <col min="17" max="17" width="10.140625" style="117" customWidth="1"/>
    <col min="18" max="18" width="10.7109375" style="117" customWidth="1"/>
    <col min="19" max="19" width="11.00390625" style="117" customWidth="1"/>
    <col min="20" max="24" width="10.28125" style="117" customWidth="1"/>
    <col min="25" max="25" width="8.7109375" style="117" bestFit="1" customWidth="1"/>
    <col min="26" max="16384" width="8.00390625" style="117" customWidth="1"/>
  </cols>
  <sheetData>
    <row r="1" spans="24:25" ht="18.75" thickBot="1">
      <c r="X1" s="629"/>
      <c r="Y1" s="630"/>
    </row>
    <row r="2" ht="5.25" customHeight="1" thickBot="1"/>
    <row r="3" spans="1:25" ht="24" customHeight="1" thickTop="1">
      <c r="A3" s="702" t="s">
        <v>72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4"/>
    </row>
    <row r="4" spans="1:25" ht="21" customHeight="1" thickBot="1">
      <c r="A4" s="711" t="s">
        <v>45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  <c r="X4" s="712"/>
      <c r="Y4" s="713"/>
    </row>
    <row r="5" spans="1:25" s="258" customFormat="1" ht="18" customHeight="1" thickBot="1" thickTop="1">
      <c r="A5" s="652" t="s">
        <v>71</v>
      </c>
      <c r="B5" s="695" t="s">
        <v>36</v>
      </c>
      <c r="C5" s="696"/>
      <c r="D5" s="696"/>
      <c r="E5" s="696"/>
      <c r="F5" s="696"/>
      <c r="G5" s="696"/>
      <c r="H5" s="696"/>
      <c r="I5" s="696"/>
      <c r="J5" s="697"/>
      <c r="K5" s="697"/>
      <c r="L5" s="697"/>
      <c r="M5" s="698"/>
      <c r="N5" s="695" t="s">
        <v>35</v>
      </c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9"/>
    </row>
    <row r="6" spans="1:25" s="157" customFormat="1" ht="26.25" customHeight="1" thickBot="1">
      <c r="A6" s="653"/>
      <c r="B6" s="687" t="s">
        <v>450</v>
      </c>
      <c r="C6" s="688"/>
      <c r="D6" s="688"/>
      <c r="E6" s="688"/>
      <c r="F6" s="688"/>
      <c r="G6" s="692" t="s">
        <v>34</v>
      </c>
      <c r="H6" s="687" t="s">
        <v>149</v>
      </c>
      <c r="I6" s="688"/>
      <c r="J6" s="688"/>
      <c r="K6" s="688"/>
      <c r="L6" s="688"/>
      <c r="M6" s="689" t="s">
        <v>33</v>
      </c>
      <c r="N6" s="687" t="s">
        <v>451</v>
      </c>
      <c r="O6" s="688"/>
      <c r="P6" s="688"/>
      <c r="Q6" s="688"/>
      <c r="R6" s="688"/>
      <c r="S6" s="692" t="s">
        <v>34</v>
      </c>
      <c r="T6" s="687" t="s">
        <v>150</v>
      </c>
      <c r="U6" s="688"/>
      <c r="V6" s="688"/>
      <c r="W6" s="688"/>
      <c r="X6" s="688"/>
      <c r="Y6" s="705" t="s">
        <v>33</v>
      </c>
    </row>
    <row r="7" spans="1:25" s="157" customFormat="1" ht="26.25" customHeight="1">
      <c r="A7" s="654"/>
      <c r="B7" s="647" t="s">
        <v>22</v>
      </c>
      <c r="C7" s="639"/>
      <c r="D7" s="638" t="s">
        <v>21</v>
      </c>
      <c r="E7" s="639"/>
      <c r="F7" s="718" t="s">
        <v>17</v>
      </c>
      <c r="G7" s="693"/>
      <c r="H7" s="647" t="s">
        <v>22</v>
      </c>
      <c r="I7" s="639"/>
      <c r="J7" s="638" t="s">
        <v>21</v>
      </c>
      <c r="K7" s="639"/>
      <c r="L7" s="718" t="s">
        <v>17</v>
      </c>
      <c r="M7" s="690"/>
      <c r="N7" s="647" t="s">
        <v>22</v>
      </c>
      <c r="O7" s="639"/>
      <c r="P7" s="638" t="s">
        <v>21</v>
      </c>
      <c r="Q7" s="639"/>
      <c r="R7" s="718" t="s">
        <v>17</v>
      </c>
      <c r="S7" s="693"/>
      <c r="T7" s="647" t="s">
        <v>22</v>
      </c>
      <c r="U7" s="639"/>
      <c r="V7" s="638" t="s">
        <v>21</v>
      </c>
      <c r="W7" s="639"/>
      <c r="X7" s="718" t="s">
        <v>17</v>
      </c>
      <c r="Y7" s="706"/>
    </row>
    <row r="8" spans="1:25" s="254" customFormat="1" ht="15.75" customHeight="1" thickBot="1">
      <c r="A8" s="655"/>
      <c r="B8" s="257" t="s">
        <v>31</v>
      </c>
      <c r="C8" s="255" t="s">
        <v>30</v>
      </c>
      <c r="D8" s="256" t="s">
        <v>31</v>
      </c>
      <c r="E8" s="255" t="s">
        <v>30</v>
      </c>
      <c r="F8" s="701"/>
      <c r="G8" s="694"/>
      <c r="H8" s="257" t="s">
        <v>31</v>
      </c>
      <c r="I8" s="255" t="s">
        <v>30</v>
      </c>
      <c r="J8" s="256" t="s">
        <v>31</v>
      </c>
      <c r="K8" s="255" t="s">
        <v>30</v>
      </c>
      <c r="L8" s="701"/>
      <c r="M8" s="691"/>
      <c r="N8" s="257" t="s">
        <v>31</v>
      </c>
      <c r="O8" s="255" t="s">
        <v>30</v>
      </c>
      <c r="P8" s="256" t="s">
        <v>31</v>
      </c>
      <c r="Q8" s="255" t="s">
        <v>30</v>
      </c>
      <c r="R8" s="701"/>
      <c r="S8" s="694"/>
      <c r="T8" s="257" t="s">
        <v>31</v>
      </c>
      <c r="U8" s="255" t="s">
        <v>30</v>
      </c>
      <c r="V8" s="256" t="s">
        <v>31</v>
      </c>
      <c r="W8" s="255" t="s">
        <v>30</v>
      </c>
      <c r="X8" s="701"/>
      <c r="Y8" s="707"/>
    </row>
    <row r="9" spans="1:25" s="146" customFormat="1" ht="18" customHeight="1" thickBot="1" thickTop="1">
      <c r="A9" s="317" t="s">
        <v>24</v>
      </c>
      <c r="B9" s="309">
        <f>B10+B14+B25+B34+B42+B47</f>
        <v>27124.278000000002</v>
      </c>
      <c r="C9" s="308">
        <f>C10+C14+C25+C34+C42+C47</f>
        <v>14538.316000000003</v>
      </c>
      <c r="D9" s="307">
        <f>D10+D14+D25+D34+D42+D47</f>
        <v>5137.088</v>
      </c>
      <c r="E9" s="308">
        <f>E10+E14+E25+E34+E42+E47</f>
        <v>950.4710000000001</v>
      </c>
      <c r="F9" s="307">
        <f>SUM(B9:E9)</f>
        <v>47750.153</v>
      </c>
      <c r="G9" s="310">
        <f>F9/$F$9</f>
        <v>1</v>
      </c>
      <c r="H9" s="309">
        <f>H10+H14+H25+H34+H42+H47</f>
        <v>26864.516</v>
      </c>
      <c r="I9" s="308">
        <f>I10+I14+I25+I34+I42+I47</f>
        <v>13515.879</v>
      </c>
      <c r="J9" s="307">
        <f>J10+J14+J25+J34+J42+J47</f>
        <v>3039.6059999999998</v>
      </c>
      <c r="K9" s="308">
        <f>K10+K14+K25+K34+K42+K47</f>
        <v>1770.6569999999997</v>
      </c>
      <c r="L9" s="307">
        <f>SUM(H9:K9)</f>
        <v>45190.658</v>
      </c>
      <c r="M9" s="433">
        <f>IF(ISERROR(F9/L9-1),"         /0",(F9/L9-1))</f>
        <v>0.05663770153556946</v>
      </c>
      <c r="N9" s="309">
        <f>N10+N14+N25+N34+N42+N47</f>
        <v>54677.10300000002</v>
      </c>
      <c r="O9" s="308">
        <f>O10+O14+O25+O34+O42+O47</f>
        <v>28786.318</v>
      </c>
      <c r="P9" s="307">
        <f>P10+P14+P25+P34+P42+P47</f>
        <v>8447.704999999998</v>
      </c>
      <c r="Q9" s="308">
        <f>Q10+Q14+Q25+Q34+Q42+Q47</f>
        <v>2008.6449999999998</v>
      </c>
      <c r="R9" s="307">
        <f>SUM(N9:Q9)</f>
        <v>93919.77100000002</v>
      </c>
      <c r="S9" s="310">
        <f>R9/$R$9</f>
        <v>1</v>
      </c>
      <c r="T9" s="309">
        <f>T10+T14+T25+T34+T42+T47</f>
        <v>52773.069</v>
      </c>
      <c r="U9" s="308">
        <f>U10+U14+U25+U34+U42+U47</f>
        <v>26491.985999999997</v>
      </c>
      <c r="V9" s="307">
        <f>V10+V14+V25+V34+V42+V47</f>
        <v>7139.8949999999995</v>
      </c>
      <c r="W9" s="308">
        <f>W10+W14+W25+W34+W42+W47</f>
        <v>3638.8869999999997</v>
      </c>
      <c r="X9" s="307">
        <f>SUM(T9:W9)</f>
        <v>90043.837</v>
      </c>
      <c r="Y9" s="306">
        <f>IF(ISERROR(R9/X9-1),"         /0",(R9/X9-1))</f>
        <v>0.04304496708642058</v>
      </c>
    </row>
    <row r="10" spans="1:25" s="271" customFormat="1" ht="19.5" customHeight="1" thickTop="1">
      <c r="A10" s="280" t="s">
        <v>61</v>
      </c>
      <c r="B10" s="277">
        <f>SUM(B11:B13)</f>
        <v>17850.497</v>
      </c>
      <c r="C10" s="276">
        <f>SUM(C11:C13)</f>
        <v>7026.77</v>
      </c>
      <c r="D10" s="275">
        <f>SUM(D11:D13)</f>
        <v>4048.495</v>
      </c>
      <c r="E10" s="274">
        <f>SUM(E11:E13)</f>
        <v>617.681</v>
      </c>
      <c r="F10" s="275">
        <f aca="true" t="shared" si="0" ref="F10:F47">SUM(B10:E10)</f>
        <v>29543.443</v>
      </c>
      <c r="G10" s="278">
        <f aca="true" t="shared" si="1" ref="G10:G47">F10/$F$9</f>
        <v>0.6187088657077182</v>
      </c>
      <c r="H10" s="277">
        <f>SUM(H11:H13)</f>
        <v>18514.64</v>
      </c>
      <c r="I10" s="276">
        <f>SUM(I11:I13)</f>
        <v>6704.532000000001</v>
      </c>
      <c r="J10" s="275">
        <f>SUM(J11:J13)</f>
        <v>2747.958</v>
      </c>
      <c r="K10" s="274">
        <f>SUM(K11:K13)</f>
        <v>1065.502</v>
      </c>
      <c r="L10" s="275">
        <f aca="true" t="shared" si="2" ref="L10:L47">SUM(H10:K10)</f>
        <v>29032.631999999998</v>
      </c>
      <c r="M10" s="279">
        <f aca="true" t="shared" si="3" ref="M10:M23">IF(ISERROR(F10/L10-1),"         /0",(F10/L10-1))</f>
        <v>0.017594374495567555</v>
      </c>
      <c r="N10" s="277">
        <f>SUM(N11:N13)</f>
        <v>36995.375000000015</v>
      </c>
      <c r="O10" s="276">
        <f>SUM(O11:O13)</f>
        <v>14146.197000000004</v>
      </c>
      <c r="P10" s="275">
        <f>SUM(P11:P13)</f>
        <v>7293.115999999999</v>
      </c>
      <c r="Q10" s="274">
        <f>SUM(Q11:Q13)</f>
        <v>1405.558</v>
      </c>
      <c r="R10" s="275">
        <f aca="true" t="shared" si="4" ref="R10:R47">SUM(N10:Q10)</f>
        <v>59840.246000000014</v>
      </c>
      <c r="S10" s="278">
        <f aca="true" t="shared" si="5" ref="S10:S47">R10/$R$9</f>
        <v>0.6371421625378537</v>
      </c>
      <c r="T10" s="277">
        <f>SUM(T11:T13)</f>
        <v>36836.212999999996</v>
      </c>
      <c r="U10" s="276">
        <f>SUM(U11:U13)</f>
        <v>13799.807</v>
      </c>
      <c r="V10" s="275">
        <f>SUM(V11:V13)</f>
        <v>6761.216</v>
      </c>
      <c r="W10" s="274">
        <f>SUM(W11:W13)</f>
        <v>2251.145</v>
      </c>
      <c r="X10" s="275">
        <f aca="true" t="shared" si="6" ref="X10:X43">SUM(T10:W10)</f>
        <v>59648.380999999994</v>
      </c>
      <c r="Y10" s="272">
        <f aca="true" t="shared" si="7" ref="Y10:Y47">IF(ISERROR(R10/X10-1),"         /0",IF(R10/X10&gt;5,"  *  ",(R10/X10-1)))</f>
        <v>0.003216600296326977</v>
      </c>
    </row>
    <row r="11" spans="1:25" ht="19.5" customHeight="1">
      <c r="A11" s="223" t="s">
        <v>315</v>
      </c>
      <c r="B11" s="221">
        <v>17558.032</v>
      </c>
      <c r="C11" s="218">
        <v>6932.029</v>
      </c>
      <c r="D11" s="217">
        <v>4048.495</v>
      </c>
      <c r="E11" s="269">
        <v>617.681</v>
      </c>
      <c r="F11" s="217">
        <f t="shared" si="0"/>
        <v>29156.237</v>
      </c>
      <c r="G11" s="220">
        <f t="shared" si="1"/>
        <v>0.6105998655124728</v>
      </c>
      <c r="H11" s="221">
        <v>18078.75</v>
      </c>
      <c r="I11" s="218">
        <v>6621.848000000001</v>
      </c>
      <c r="J11" s="217">
        <v>2747.958</v>
      </c>
      <c r="K11" s="269">
        <v>1065.502</v>
      </c>
      <c r="L11" s="217">
        <f t="shared" si="2"/>
        <v>28514.058</v>
      </c>
      <c r="M11" s="222">
        <f t="shared" si="3"/>
        <v>0.022521487471197643</v>
      </c>
      <c r="N11" s="221">
        <v>36471.595000000016</v>
      </c>
      <c r="O11" s="218">
        <v>13971.326000000005</v>
      </c>
      <c r="P11" s="217">
        <v>7293.115999999999</v>
      </c>
      <c r="Q11" s="269">
        <v>1405.558</v>
      </c>
      <c r="R11" s="217">
        <f t="shared" si="4"/>
        <v>59141.595000000016</v>
      </c>
      <c r="S11" s="220">
        <f t="shared" si="5"/>
        <v>0.6297033560697247</v>
      </c>
      <c r="T11" s="221">
        <v>36069.761999999995</v>
      </c>
      <c r="U11" s="218">
        <v>13600.198</v>
      </c>
      <c r="V11" s="217">
        <v>6761.216</v>
      </c>
      <c r="W11" s="269">
        <v>2251.145</v>
      </c>
      <c r="X11" s="217">
        <f t="shared" si="6"/>
        <v>58682.32099999999</v>
      </c>
      <c r="Y11" s="216">
        <f t="shared" si="7"/>
        <v>0.007826445719487207</v>
      </c>
    </row>
    <row r="12" spans="1:25" ht="19.5" customHeight="1">
      <c r="A12" s="223" t="s">
        <v>316</v>
      </c>
      <c r="B12" s="221">
        <v>130.524</v>
      </c>
      <c r="C12" s="218">
        <v>94.674</v>
      </c>
      <c r="D12" s="217">
        <v>0</v>
      </c>
      <c r="E12" s="269">
        <v>0</v>
      </c>
      <c r="F12" s="217">
        <f t="shared" si="0"/>
        <v>225.198</v>
      </c>
      <c r="G12" s="220">
        <f t="shared" si="1"/>
        <v>0.004716173370167003</v>
      </c>
      <c r="H12" s="221">
        <v>173.18099999999998</v>
      </c>
      <c r="I12" s="218">
        <v>82.423</v>
      </c>
      <c r="J12" s="217"/>
      <c r="K12" s="269"/>
      <c r="L12" s="217">
        <f t="shared" si="2"/>
        <v>255.60399999999998</v>
      </c>
      <c r="M12" s="222">
        <f t="shared" si="3"/>
        <v>-0.11895744980516731</v>
      </c>
      <c r="N12" s="221">
        <v>261.57899999999995</v>
      </c>
      <c r="O12" s="218">
        <v>174.804</v>
      </c>
      <c r="P12" s="217"/>
      <c r="Q12" s="269"/>
      <c r="R12" s="217">
        <f t="shared" si="4"/>
        <v>436.3829999999999</v>
      </c>
      <c r="S12" s="220">
        <f t="shared" si="5"/>
        <v>0.00464633798989991</v>
      </c>
      <c r="T12" s="221">
        <v>297.755</v>
      </c>
      <c r="U12" s="218">
        <v>198.462</v>
      </c>
      <c r="V12" s="217"/>
      <c r="W12" s="269"/>
      <c r="X12" s="217">
        <f t="shared" si="6"/>
        <v>496.217</v>
      </c>
      <c r="Y12" s="216">
        <f t="shared" si="7"/>
        <v>-0.12058031063022845</v>
      </c>
    </row>
    <row r="13" spans="1:25" ht="19.5" customHeight="1" thickBot="1">
      <c r="A13" s="246" t="s">
        <v>317</v>
      </c>
      <c r="B13" s="243">
        <v>161.941</v>
      </c>
      <c r="C13" s="242">
        <v>0.067</v>
      </c>
      <c r="D13" s="241">
        <v>0</v>
      </c>
      <c r="E13" s="285">
        <v>0</v>
      </c>
      <c r="F13" s="241">
        <f t="shared" si="0"/>
        <v>162.008</v>
      </c>
      <c r="G13" s="244">
        <f t="shared" si="1"/>
        <v>0.0033928268250784455</v>
      </c>
      <c r="H13" s="243">
        <v>262.709</v>
      </c>
      <c r="I13" s="242">
        <v>0.261</v>
      </c>
      <c r="J13" s="241"/>
      <c r="K13" s="285"/>
      <c r="L13" s="241">
        <f t="shared" si="2"/>
        <v>262.97</v>
      </c>
      <c r="M13" s="245">
        <f t="shared" si="3"/>
        <v>-0.38392972582423857</v>
      </c>
      <c r="N13" s="243">
        <v>262.201</v>
      </c>
      <c r="O13" s="242">
        <v>0.067</v>
      </c>
      <c r="P13" s="241"/>
      <c r="Q13" s="285"/>
      <c r="R13" s="241">
        <f t="shared" si="4"/>
        <v>262.26800000000003</v>
      </c>
      <c r="S13" s="244">
        <f t="shared" si="5"/>
        <v>0.002792468478229147</v>
      </c>
      <c r="T13" s="243">
        <v>468.696</v>
      </c>
      <c r="U13" s="242">
        <v>1.147</v>
      </c>
      <c r="V13" s="241"/>
      <c r="W13" s="285"/>
      <c r="X13" s="241">
        <f t="shared" si="6"/>
        <v>469.843</v>
      </c>
      <c r="Y13" s="240">
        <f t="shared" si="7"/>
        <v>-0.4417965150060764</v>
      </c>
    </row>
    <row r="14" spans="1:25" s="271" customFormat="1" ht="19.5" customHeight="1">
      <c r="A14" s="280" t="s">
        <v>60</v>
      </c>
      <c r="B14" s="277">
        <f>SUM(B15:B24)</f>
        <v>3486.1330000000003</v>
      </c>
      <c r="C14" s="276">
        <f>SUM(C15:C24)</f>
        <v>4044.4590000000003</v>
      </c>
      <c r="D14" s="275">
        <f>SUM(D15:D24)</f>
        <v>364.786</v>
      </c>
      <c r="E14" s="274">
        <f>SUM(E15:E24)</f>
        <v>250.533</v>
      </c>
      <c r="F14" s="275">
        <f t="shared" si="0"/>
        <v>8145.911000000001</v>
      </c>
      <c r="G14" s="278">
        <f t="shared" si="1"/>
        <v>0.17059444814763214</v>
      </c>
      <c r="H14" s="277">
        <f>SUM(H15:H24)</f>
        <v>3118.901</v>
      </c>
      <c r="I14" s="276">
        <f>SUM(I15:I24)</f>
        <v>3685.9399999999996</v>
      </c>
      <c r="J14" s="275">
        <f>SUM(J15:J24)</f>
        <v>123.836</v>
      </c>
      <c r="K14" s="274">
        <f>SUM(K15:K24)</f>
        <v>401.67599999999993</v>
      </c>
      <c r="L14" s="275">
        <f t="shared" si="2"/>
        <v>7330.352999999999</v>
      </c>
      <c r="M14" s="279">
        <f t="shared" si="3"/>
        <v>0.1112576706742503</v>
      </c>
      <c r="N14" s="277">
        <f>SUM(N15:N24)</f>
        <v>6514.963</v>
      </c>
      <c r="O14" s="276">
        <f>SUM(O15:O24)</f>
        <v>8213.148</v>
      </c>
      <c r="P14" s="275">
        <f>SUM(P15:P24)</f>
        <v>395.75600000000003</v>
      </c>
      <c r="Q14" s="274">
        <f>SUM(Q15:Q24)</f>
        <v>451.81600000000003</v>
      </c>
      <c r="R14" s="275">
        <f t="shared" si="4"/>
        <v>15575.682999999999</v>
      </c>
      <c r="S14" s="278">
        <f t="shared" si="5"/>
        <v>0.16584030001521188</v>
      </c>
      <c r="T14" s="277">
        <f>SUM(T15:T24)</f>
        <v>6031.844999999999</v>
      </c>
      <c r="U14" s="276">
        <f>SUM(U15:U24)</f>
        <v>6724.78</v>
      </c>
      <c r="V14" s="275">
        <f>SUM(V15:V24)</f>
        <v>161.907</v>
      </c>
      <c r="W14" s="274">
        <f>SUM(W15:W24)</f>
        <v>806.867</v>
      </c>
      <c r="X14" s="275">
        <f t="shared" si="6"/>
        <v>13725.399</v>
      </c>
      <c r="Y14" s="272">
        <f t="shared" si="7"/>
        <v>0.13480730141251263</v>
      </c>
    </row>
    <row r="15" spans="1:25" ht="19.5" customHeight="1">
      <c r="A15" s="238" t="s">
        <v>318</v>
      </c>
      <c r="B15" s="235">
        <v>794.6980000000001</v>
      </c>
      <c r="C15" s="233">
        <v>1353.5990000000002</v>
      </c>
      <c r="D15" s="234">
        <v>103.867</v>
      </c>
      <c r="E15" s="281">
        <v>0.2</v>
      </c>
      <c r="F15" s="217">
        <f t="shared" si="0"/>
        <v>2252.3640000000005</v>
      </c>
      <c r="G15" s="220">
        <f t="shared" si="1"/>
        <v>0.047169775560719156</v>
      </c>
      <c r="H15" s="221">
        <v>849.3649999999999</v>
      </c>
      <c r="I15" s="233">
        <v>818.453</v>
      </c>
      <c r="J15" s="234">
        <v>48.744</v>
      </c>
      <c r="K15" s="233">
        <v>0.15</v>
      </c>
      <c r="L15" s="217">
        <f t="shared" si="2"/>
        <v>1716.7119999999998</v>
      </c>
      <c r="M15" s="237">
        <f t="shared" si="3"/>
        <v>0.31202205145650574</v>
      </c>
      <c r="N15" s="235">
        <v>1430.379</v>
      </c>
      <c r="O15" s="233">
        <v>2570.2459999999996</v>
      </c>
      <c r="P15" s="234">
        <v>112.737</v>
      </c>
      <c r="Q15" s="233">
        <v>0.36</v>
      </c>
      <c r="R15" s="234">
        <f t="shared" si="4"/>
        <v>4113.721999999999</v>
      </c>
      <c r="S15" s="236">
        <f t="shared" si="5"/>
        <v>0.043800383627425984</v>
      </c>
      <c r="T15" s="239">
        <v>1572.4040000000002</v>
      </c>
      <c r="U15" s="233">
        <v>1705.8089999999997</v>
      </c>
      <c r="V15" s="234">
        <v>48.744</v>
      </c>
      <c r="W15" s="281">
        <v>79.22200000000001</v>
      </c>
      <c r="X15" s="234">
        <f t="shared" si="6"/>
        <v>3406.179</v>
      </c>
      <c r="Y15" s="232">
        <f t="shared" si="7"/>
        <v>0.20772337566522459</v>
      </c>
    </row>
    <row r="16" spans="1:25" ht="19.5" customHeight="1">
      <c r="A16" s="238" t="s">
        <v>322</v>
      </c>
      <c r="B16" s="235">
        <v>505.478</v>
      </c>
      <c r="C16" s="233">
        <v>1156.997</v>
      </c>
      <c r="D16" s="234">
        <v>0</v>
      </c>
      <c r="E16" s="281">
        <v>0</v>
      </c>
      <c r="F16" s="234">
        <f t="shared" si="0"/>
        <v>1662.4750000000001</v>
      </c>
      <c r="G16" s="236">
        <f t="shared" si="1"/>
        <v>0.034816118809085285</v>
      </c>
      <c r="H16" s="235">
        <v>321.28</v>
      </c>
      <c r="I16" s="233">
        <v>485.96099999999996</v>
      </c>
      <c r="J16" s="234"/>
      <c r="K16" s="233"/>
      <c r="L16" s="234">
        <f t="shared" si="2"/>
        <v>807.241</v>
      </c>
      <c r="M16" s="237">
        <f t="shared" si="3"/>
        <v>1.0594531249032197</v>
      </c>
      <c r="N16" s="235">
        <v>963.0939999999999</v>
      </c>
      <c r="O16" s="233">
        <v>2455.2839999999997</v>
      </c>
      <c r="P16" s="234">
        <v>0</v>
      </c>
      <c r="Q16" s="233">
        <v>0</v>
      </c>
      <c r="R16" s="234">
        <f t="shared" si="4"/>
        <v>3418.3779999999997</v>
      </c>
      <c r="S16" s="236">
        <f t="shared" si="5"/>
        <v>0.03639678806286696</v>
      </c>
      <c r="T16" s="239">
        <v>531.125</v>
      </c>
      <c r="U16" s="233">
        <v>1115.4879999999998</v>
      </c>
      <c r="V16" s="234">
        <v>0</v>
      </c>
      <c r="W16" s="233">
        <v>0.2</v>
      </c>
      <c r="X16" s="234">
        <f t="shared" si="6"/>
        <v>1646.8129999999999</v>
      </c>
      <c r="Y16" s="232">
        <f t="shared" si="7"/>
        <v>1.0757535919378824</v>
      </c>
    </row>
    <row r="17" spans="1:25" ht="19.5" customHeight="1">
      <c r="A17" s="238" t="s">
        <v>319</v>
      </c>
      <c r="B17" s="235">
        <v>811.8020000000001</v>
      </c>
      <c r="C17" s="233">
        <v>458.89500000000004</v>
      </c>
      <c r="D17" s="234">
        <v>0</v>
      </c>
      <c r="E17" s="281">
        <v>0</v>
      </c>
      <c r="F17" s="234">
        <f>SUM(B17:E17)</f>
        <v>1270.6970000000001</v>
      </c>
      <c r="G17" s="236">
        <f>F17/$F$9</f>
        <v>0.026611370229536233</v>
      </c>
      <c r="H17" s="235">
        <v>702.6160000000001</v>
      </c>
      <c r="I17" s="233">
        <v>467.58</v>
      </c>
      <c r="J17" s="234"/>
      <c r="K17" s="233">
        <v>49.931</v>
      </c>
      <c r="L17" s="234">
        <f>SUM(H17:K17)</f>
        <v>1220.1270000000002</v>
      </c>
      <c r="M17" s="237">
        <f>IF(ISERROR(F17/L17-1),"         /0",(F17/L17-1))</f>
        <v>0.041446505158889035</v>
      </c>
      <c r="N17" s="235">
        <v>1380.7789999999998</v>
      </c>
      <c r="O17" s="233">
        <v>964.6580000000001</v>
      </c>
      <c r="P17" s="234">
        <v>0.1</v>
      </c>
      <c r="Q17" s="233">
        <v>0.26</v>
      </c>
      <c r="R17" s="234">
        <f>SUM(N17:Q17)</f>
        <v>2345.797</v>
      </c>
      <c r="S17" s="236">
        <f>R17/$R$9</f>
        <v>0.024976604766210508</v>
      </c>
      <c r="T17" s="239">
        <v>1351.2059999999997</v>
      </c>
      <c r="U17" s="233">
        <v>795.0399999999998</v>
      </c>
      <c r="V17" s="234">
        <v>0.12</v>
      </c>
      <c r="W17" s="233">
        <v>62.022999999999996</v>
      </c>
      <c r="X17" s="234">
        <f>SUM(T17:W17)</f>
        <v>2208.3889999999997</v>
      </c>
      <c r="Y17" s="232">
        <f>IF(ISERROR(R17/X17-1),"         /0",IF(R17/X17&gt;5,"  *  ",(R17/X17-1)))</f>
        <v>0.06222092212920849</v>
      </c>
    </row>
    <row r="18" spans="1:25" ht="19.5" customHeight="1">
      <c r="A18" s="238" t="s">
        <v>321</v>
      </c>
      <c r="B18" s="235">
        <v>199.778</v>
      </c>
      <c r="C18" s="233">
        <v>595.162</v>
      </c>
      <c r="D18" s="234">
        <v>194.71</v>
      </c>
      <c r="E18" s="281">
        <v>60.269000000000005</v>
      </c>
      <c r="F18" s="234">
        <f>SUM(B18:E18)</f>
        <v>1049.919</v>
      </c>
      <c r="G18" s="236">
        <f>F18/$F$9</f>
        <v>0.021987762007799224</v>
      </c>
      <c r="H18" s="235">
        <v>269.272</v>
      </c>
      <c r="I18" s="233">
        <v>842.0880000000001</v>
      </c>
      <c r="J18" s="234">
        <v>0</v>
      </c>
      <c r="K18" s="233">
        <v>103.5</v>
      </c>
      <c r="L18" s="234">
        <f>SUM(H18:K18)</f>
        <v>1214.8600000000001</v>
      </c>
      <c r="M18" s="237">
        <f>IF(ISERROR(F18/L18-1),"         /0",(F18/L18-1))</f>
        <v>-0.1357695536934297</v>
      </c>
      <c r="N18" s="235">
        <v>434.17299999999994</v>
      </c>
      <c r="O18" s="233">
        <v>1227.8809999999999</v>
      </c>
      <c r="P18" s="234">
        <v>194.71</v>
      </c>
      <c r="Q18" s="233">
        <v>66.221</v>
      </c>
      <c r="R18" s="234">
        <f>SUM(N18:Q18)</f>
        <v>1922.985</v>
      </c>
      <c r="S18" s="236">
        <f>R18/$R$9</f>
        <v>0.02047476244378832</v>
      </c>
      <c r="T18" s="239">
        <v>554.277</v>
      </c>
      <c r="U18" s="233">
        <v>1469.6109999999999</v>
      </c>
      <c r="V18" s="234">
        <v>0</v>
      </c>
      <c r="W18" s="233">
        <v>149.227</v>
      </c>
      <c r="X18" s="234">
        <f>SUM(T18:W18)</f>
        <v>2173.115</v>
      </c>
      <c r="Y18" s="232">
        <f>IF(ISERROR(R18/X18-1),"         /0",IF(R18/X18&gt;5,"  *  ",(R18/X18-1)))</f>
        <v>-0.11510205396401019</v>
      </c>
    </row>
    <row r="19" spans="1:25" ht="19.5" customHeight="1">
      <c r="A19" s="238" t="s">
        <v>320</v>
      </c>
      <c r="B19" s="235">
        <v>550.6120000000001</v>
      </c>
      <c r="C19" s="233">
        <v>193.978</v>
      </c>
      <c r="D19" s="234">
        <v>66.209</v>
      </c>
      <c r="E19" s="281">
        <v>182.38199999999998</v>
      </c>
      <c r="F19" s="234">
        <f t="shared" si="0"/>
        <v>993.1810000000002</v>
      </c>
      <c r="G19" s="236">
        <f t="shared" si="1"/>
        <v>0.020799535448608932</v>
      </c>
      <c r="H19" s="235">
        <v>439.01300000000003</v>
      </c>
      <c r="I19" s="233">
        <v>252.05699999999996</v>
      </c>
      <c r="J19" s="234">
        <v>74.772</v>
      </c>
      <c r="K19" s="233">
        <v>234.61399999999998</v>
      </c>
      <c r="L19" s="234">
        <f t="shared" si="2"/>
        <v>1000.4559999999999</v>
      </c>
      <c r="M19" s="237">
        <f t="shared" si="3"/>
        <v>-0.007271684112044707</v>
      </c>
      <c r="N19" s="235">
        <v>1019.72</v>
      </c>
      <c r="O19" s="233">
        <v>377.889</v>
      </c>
      <c r="P19" s="234">
        <v>88.209</v>
      </c>
      <c r="Q19" s="233">
        <v>353.11600000000004</v>
      </c>
      <c r="R19" s="234">
        <f t="shared" si="4"/>
        <v>1838.934</v>
      </c>
      <c r="S19" s="236">
        <f t="shared" si="5"/>
        <v>0.01957983905220552</v>
      </c>
      <c r="T19" s="239">
        <v>909.362</v>
      </c>
      <c r="U19" s="233">
        <v>527.947</v>
      </c>
      <c r="V19" s="234">
        <v>112.72300000000001</v>
      </c>
      <c r="W19" s="233">
        <v>502.714</v>
      </c>
      <c r="X19" s="234">
        <f t="shared" si="6"/>
        <v>2052.746</v>
      </c>
      <c r="Y19" s="232">
        <f t="shared" si="7"/>
        <v>-0.10415901431545849</v>
      </c>
    </row>
    <row r="20" spans="1:25" ht="19.5" customHeight="1">
      <c r="A20" s="238" t="s">
        <v>323</v>
      </c>
      <c r="B20" s="235">
        <v>173.154</v>
      </c>
      <c r="C20" s="233">
        <v>203.031</v>
      </c>
      <c r="D20" s="234">
        <v>0</v>
      </c>
      <c r="E20" s="281">
        <v>0</v>
      </c>
      <c r="F20" s="234">
        <f t="shared" si="0"/>
        <v>376.185</v>
      </c>
      <c r="G20" s="236">
        <f t="shared" si="1"/>
        <v>0.007878194652067398</v>
      </c>
      <c r="H20" s="235">
        <v>141.649</v>
      </c>
      <c r="I20" s="233">
        <v>202.703</v>
      </c>
      <c r="J20" s="234">
        <v>0</v>
      </c>
      <c r="K20" s="233"/>
      <c r="L20" s="234">
        <f t="shared" si="2"/>
        <v>344.352</v>
      </c>
      <c r="M20" s="237">
        <f t="shared" si="3"/>
        <v>0.0924431976582103</v>
      </c>
      <c r="N20" s="235">
        <v>322.63</v>
      </c>
      <c r="O20" s="233">
        <v>406.52500000000003</v>
      </c>
      <c r="P20" s="234">
        <v>0</v>
      </c>
      <c r="Q20" s="233"/>
      <c r="R20" s="234">
        <f t="shared" si="4"/>
        <v>729.155</v>
      </c>
      <c r="S20" s="236">
        <f t="shared" si="5"/>
        <v>0.007763594312852401</v>
      </c>
      <c r="T20" s="239">
        <v>304.855</v>
      </c>
      <c r="U20" s="233">
        <v>375.714</v>
      </c>
      <c r="V20" s="234">
        <v>0</v>
      </c>
      <c r="W20" s="233">
        <v>0</v>
      </c>
      <c r="X20" s="234">
        <f t="shared" si="6"/>
        <v>680.569</v>
      </c>
      <c r="Y20" s="232">
        <f t="shared" si="7"/>
        <v>0.07139026314745456</v>
      </c>
    </row>
    <row r="21" spans="1:25" ht="19.5" customHeight="1">
      <c r="A21" s="238" t="s">
        <v>326</v>
      </c>
      <c r="B21" s="235">
        <v>373.257</v>
      </c>
      <c r="C21" s="233">
        <v>0.05</v>
      </c>
      <c r="D21" s="234">
        <v>0</v>
      </c>
      <c r="E21" s="281">
        <v>0</v>
      </c>
      <c r="F21" s="234">
        <f t="shared" si="0"/>
        <v>373.307</v>
      </c>
      <c r="G21" s="236">
        <f t="shared" si="1"/>
        <v>0.007817922593881532</v>
      </c>
      <c r="H21" s="235">
        <v>380.126</v>
      </c>
      <c r="I21" s="233">
        <v>0</v>
      </c>
      <c r="J21" s="234">
        <v>0.32</v>
      </c>
      <c r="K21" s="233">
        <v>0.2</v>
      </c>
      <c r="L21" s="234">
        <f t="shared" si="2"/>
        <v>380.64599999999996</v>
      </c>
      <c r="M21" s="237">
        <f t="shared" si="3"/>
        <v>-0.019280381246617462</v>
      </c>
      <c r="N21" s="235">
        <v>867.735</v>
      </c>
      <c r="O21" s="233">
        <v>0.05</v>
      </c>
      <c r="P21" s="234"/>
      <c r="Q21" s="233"/>
      <c r="R21" s="234">
        <f t="shared" si="4"/>
        <v>867.785</v>
      </c>
      <c r="S21" s="236">
        <f t="shared" si="5"/>
        <v>0.009239641353043757</v>
      </c>
      <c r="T21" s="239">
        <v>772.593</v>
      </c>
      <c r="U21" s="233">
        <v>0</v>
      </c>
      <c r="V21" s="234">
        <v>0.32</v>
      </c>
      <c r="W21" s="233">
        <v>0.2</v>
      </c>
      <c r="X21" s="234">
        <f t="shared" si="6"/>
        <v>773.113</v>
      </c>
      <c r="Y21" s="232">
        <f t="shared" si="7"/>
        <v>0.12245557893865433</v>
      </c>
    </row>
    <row r="22" spans="1:25" ht="19.5" customHeight="1">
      <c r="A22" s="238" t="s">
        <v>325</v>
      </c>
      <c r="B22" s="235">
        <v>51.251</v>
      </c>
      <c r="C22" s="233">
        <v>80.832</v>
      </c>
      <c r="D22" s="234">
        <v>0</v>
      </c>
      <c r="E22" s="281">
        <v>0</v>
      </c>
      <c r="F22" s="234">
        <f t="shared" si="0"/>
        <v>132.083</v>
      </c>
      <c r="G22" s="236">
        <f t="shared" si="1"/>
        <v>0.002766127262461337</v>
      </c>
      <c r="H22" s="235">
        <v>0</v>
      </c>
      <c r="I22" s="233">
        <v>217.396</v>
      </c>
      <c r="J22" s="234"/>
      <c r="K22" s="233"/>
      <c r="L22" s="234">
        <f t="shared" si="2"/>
        <v>217.396</v>
      </c>
      <c r="M22" s="237">
        <f t="shared" si="3"/>
        <v>-0.3924313234834127</v>
      </c>
      <c r="N22" s="235">
        <v>51.251</v>
      </c>
      <c r="O22" s="233">
        <v>208.474</v>
      </c>
      <c r="P22" s="234"/>
      <c r="Q22" s="233"/>
      <c r="R22" s="234">
        <f t="shared" si="4"/>
        <v>259.72499999999997</v>
      </c>
      <c r="S22" s="236">
        <f t="shared" si="5"/>
        <v>0.002765392177116785</v>
      </c>
      <c r="T22" s="239">
        <v>0</v>
      </c>
      <c r="U22" s="233">
        <v>322.88</v>
      </c>
      <c r="V22" s="234"/>
      <c r="W22" s="233"/>
      <c r="X22" s="234">
        <f t="shared" si="6"/>
        <v>322.88</v>
      </c>
      <c r="Y22" s="232">
        <f t="shared" si="7"/>
        <v>-0.1955989841427157</v>
      </c>
    </row>
    <row r="23" spans="1:25" ht="18.75" customHeight="1">
      <c r="A23" s="238" t="s">
        <v>324</v>
      </c>
      <c r="B23" s="235">
        <v>26.103</v>
      </c>
      <c r="C23" s="233">
        <v>1.915</v>
      </c>
      <c r="D23" s="234">
        <v>0</v>
      </c>
      <c r="E23" s="233">
        <v>7.682</v>
      </c>
      <c r="F23" s="234">
        <f t="shared" si="0"/>
        <v>35.7</v>
      </c>
      <c r="G23" s="236">
        <f t="shared" si="1"/>
        <v>0.0007476415834730415</v>
      </c>
      <c r="H23" s="235">
        <v>15.58</v>
      </c>
      <c r="I23" s="233">
        <v>1.558</v>
      </c>
      <c r="J23" s="234"/>
      <c r="K23" s="233">
        <v>13.280999999999999</v>
      </c>
      <c r="L23" s="234">
        <f t="shared" si="2"/>
        <v>30.419</v>
      </c>
      <c r="M23" s="237">
        <f t="shared" si="3"/>
        <v>0.17360859988822774</v>
      </c>
      <c r="N23" s="235">
        <v>45.202</v>
      </c>
      <c r="O23" s="233">
        <v>2.141</v>
      </c>
      <c r="P23" s="234"/>
      <c r="Q23" s="233">
        <v>31.859</v>
      </c>
      <c r="R23" s="234">
        <f t="shared" si="4"/>
        <v>79.202</v>
      </c>
      <c r="S23" s="236">
        <f t="shared" si="5"/>
        <v>0.0008432942197016214</v>
      </c>
      <c r="T23" s="239">
        <v>36.023</v>
      </c>
      <c r="U23" s="233">
        <v>2.673</v>
      </c>
      <c r="V23" s="234"/>
      <c r="W23" s="233">
        <v>13.280999999999999</v>
      </c>
      <c r="X23" s="234">
        <f t="shared" si="6"/>
        <v>51.977000000000004</v>
      </c>
      <c r="Y23" s="232">
        <f t="shared" si="7"/>
        <v>0.5237893683744732</v>
      </c>
    </row>
    <row r="24" spans="1:25" ht="19.5" customHeight="1" thickBot="1">
      <c r="A24" s="238" t="s">
        <v>56</v>
      </c>
      <c r="B24" s="235">
        <v>0</v>
      </c>
      <c r="C24" s="233">
        <v>0</v>
      </c>
      <c r="D24" s="234">
        <v>0</v>
      </c>
      <c r="E24" s="233">
        <v>0</v>
      </c>
      <c r="F24" s="234">
        <f t="shared" si="0"/>
        <v>0</v>
      </c>
      <c r="G24" s="236">
        <f t="shared" si="1"/>
        <v>0</v>
      </c>
      <c r="H24" s="235">
        <v>0</v>
      </c>
      <c r="I24" s="233">
        <v>398.144</v>
      </c>
      <c r="J24" s="234"/>
      <c r="K24" s="233"/>
      <c r="L24" s="234">
        <f t="shared" si="2"/>
        <v>398.144</v>
      </c>
      <c r="M24" s="237" t="s">
        <v>50</v>
      </c>
      <c r="N24" s="235">
        <v>0</v>
      </c>
      <c r="O24" s="233">
        <v>0</v>
      </c>
      <c r="P24" s="234"/>
      <c r="Q24" s="233"/>
      <c r="R24" s="234">
        <f t="shared" si="4"/>
        <v>0</v>
      </c>
      <c r="S24" s="236">
        <f t="shared" si="5"/>
        <v>0</v>
      </c>
      <c r="T24" s="239">
        <v>0</v>
      </c>
      <c r="U24" s="233">
        <v>409.618</v>
      </c>
      <c r="V24" s="234"/>
      <c r="W24" s="233"/>
      <c r="X24" s="234">
        <f t="shared" si="6"/>
        <v>409.618</v>
      </c>
      <c r="Y24" s="232">
        <f t="shared" si="7"/>
        <v>-1</v>
      </c>
    </row>
    <row r="25" spans="1:25" s="271" customFormat="1" ht="19.5" customHeight="1">
      <c r="A25" s="280" t="s">
        <v>59</v>
      </c>
      <c r="B25" s="277">
        <f>SUM(B26:B33)</f>
        <v>3018.035</v>
      </c>
      <c r="C25" s="276">
        <f>SUM(C26:C33)</f>
        <v>1502.0639999999999</v>
      </c>
      <c r="D25" s="275">
        <f>SUM(D26:D33)</f>
        <v>610.775</v>
      </c>
      <c r="E25" s="276">
        <f>SUM(E26:E33)</f>
        <v>5.879</v>
      </c>
      <c r="F25" s="275">
        <f t="shared" si="0"/>
        <v>5136.753</v>
      </c>
      <c r="G25" s="278">
        <f t="shared" si="1"/>
        <v>0.10757563436498307</v>
      </c>
      <c r="H25" s="277">
        <f>SUM(H26:H33)</f>
        <v>2398.6519999999996</v>
      </c>
      <c r="I25" s="276">
        <f>SUM(I26:I33)</f>
        <v>1400.8010000000002</v>
      </c>
      <c r="J25" s="275">
        <f>SUM(J26:J33)</f>
        <v>166.508</v>
      </c>
      <c r="K25" s="276">
        <f>SUM(K26:K33)</f>
        <v>8.03</v>
      </c>
      <c r="L25" s="275">
        <f t="shared" si="2"/>
        <v>3973.9909999999995</v>
      </c>
      <c r="M25" s="279">
        <f aca="true" t="shared" si="8" ref="M25:M47">IF(ISERROR(F25/L25-1),"         /0",(F25/L25-1))</f>
        <v>0.2925930129182477</v>
      </c>
      <c r="N25" s="277">
        <f>SUM(N26:N33)</f>
        <v>5792.2080000000005</v>
      </c>
      <c r="O25" s="276">
        <f>SUM(O26:O33)</f>
        <v>2827.42</v>
      </c>
      <c r="P25" s="275">
        <f>SUM(P26:P33)</f>
        <v>610.775</v>
      </c>
      <c r="Q25" s="276">
        <f>SUM(Q26:Q33)</f>
        <v>5.879</v>
      </c>
      <c r="R25" s="275">
        <f t="shared" si="4"/>
        <v>9236.282000000001</v>
      </c>
      <c r="S25" s="278">
        <f t="shared" si="5"/>
        <v>0.09834225426294958</v>
      </c>
      <c r="T25" s="277">
        <f>SUM(T26:T33)</f>
        <v>4267.532000000001</v>
      </c>
      <c r="U25" s="276">
        <f>SUM(U26:U33)</f>
        <v>2689.139</v>
      </c>
      <c r="V25" s="275">
        <f>SUM(V26:V33)</f>
        <v>184.829</v>
      </c>
      <c r="W25" s="276">
        <f>SUM(W26:W33)</f>
        <v>8.03</v>
      </c>
      <c r="X25" s="275">
        <f t="shared" si="6"/>
        <v>7149.530000000001</v>
      </c>
      <c r="Y25" s="272">
        <f t="shared" si="7"/>
        <v>0.29187261260530417</v>
      </c>
    </row>
    <row r="26" spans="1:25" ht="19.5" customHeight="1">
      <c r="A26" s="238" t="s">
        <v>345</v>
      </c>
      <c r="B26" s="235">
        <v>1000.325</v>
      </c>
      <c r="C26" s="233">
        <v>39.1</v>
      </c>
      <c r="D26" s="234">
        <v>610.775</v>
      </c>
      <c r="E26" s="233">
        <v>5.879</v>
      </c>
      <c r="F26" s="234">
        <f t="shared" si="0"/>
        <v>1656.0789999999997</v>
      </c>
      <c r="G26" s="236">
        <f t="shared" si="1"/>
        <v>0.034682171594298344</v>
      </c>
      <c r="H26" s="235">
        <v>447.637</v>
      </c>
      <c r="I26" s="233">
        <v>142.913</v>
      </c>
      <c r="J26" s="234">
        <v>166.508</v>
      </c>
      <c r="K26" s="233">
        <v>8.03</v>
      </c>
      <c r="L26" s="234">
        <f t="shared" si="2"/>
        <v>765.088</v>
      </c>
      <c r="M26" s="237">
        <f t="shared" si="8"/>
        <v>1.1645601551716922</v>
      </c>
      <c r="N26" s="235">
        <v>2225.906</v>
      </c>
      <c r="O26" s="233">
        <v>142.325</v>
      </c>
      <c r="P26" s="234">
        <v>610.775</v>
      </c>
      <c r="Q26" s="233">
        <v>5.879</v>
      </c>
      <c r="R26" s="234">
        <f t="shared" si="4"/>
        <v>2984.8849999999998</v>
      </c>
      <c r="S26" s="236">
        <f t="shared" si="5"/>
        <v>0.0317812210168187</v>
      </c>
      <c r="T26" s="235">
        <v>795.3530000000001</v>
      </c>
      <c r="U26" s="233">
        <v>315.22900000000004</v>
      </c>
      <c r="V26" s="234">
        <v>184.829</v>
      </c>
      <c r="W26" s="233">
        <v>8.03</v>
      </c>
      <c r="X26" s="217">
        <f t="shared" si="6"/>
        <v>1303.441</v>
      </c>
      <c r="Y26" s="232">
        <f t="shared" si="7"/>
        <v>1.290003920392254</v>
      </c>
    </row>
    <row r="27" spans="1:25" ht="19.5" customHeight="1">
      <c r="A27" s="238" t="s">
        <v>327</v>
      </c>
      <c r="B27" s="235">
        <v>463.27399999999994</v>
      </c>
      <c r="C27" s="233">
        <v>998.3689999999999</v>
      </c>
      <c r="D27" s="234">
        <v>0</v>
      </c>
      <c r="E27" s="233">
        <v>0</v>
      </c>
      <c r="F27" s="234">
        <f t="shared" si="0"/>
        <v>1461.6429999999998</v>
      </c>
      <c r="G27" s="236">
        <f t="shared" si="1"/>
        <v>0.03061022652639458</v>
      </c>
      <c r="H27" s="235">
        <v>278.714</v>
      </c>
      <c r="I27" s="233">
        <v>834.999</v>
      </c>
      <c r="J27" s="234">
        <v>0</v>
      </c>
      <c r="K27" s="233"/>
      <c r="L27" s="234">
        <f t="shared" si="2"/>
        <v>1113.713</v>
      </c>
      <c r="M27" s="237">
        <f t="shared" si="8"/>
        <v>0.3124054401807286</v>
      </c>
      <c r="N27" s="235">
        <v>819.8310000000001</v>
      </c>
      <c r="O27" s="233">
        <v>1792.8690000000001</v>
      </c>
      <c r="P27" s="234">
        <v>0</v>
      </c>
      <c r="Q27" s="233">
        <v>0</v>
      </c>
      <c r="R27" s="234">
        <f t="shared" si="4"/>
        <v>2612.7000000000003</v>
      </c>
      <c r="S27" s="236">
        <f t="shared" si="5"/>
        <v>0.027818423875841856</v>
      </c>
      <c r="T27" s="235">
        <v>518.1790000000001</v>
      </c>
      <c r="U27" s="233">
        <v>1561.458</v>
      </c>
      <c r="V27" s="234">
        <v>0</v>
      </c>
      <c r="W27" s="233">
        <v>0</v>
      </c>
      <c r="X27" s="217">
        <f t="shared" si="6"/>
        <v>2079.637</v>
      </c>
      <c r="Y27" s="232">
        <f t="shared" si="7"/>
        <v>0.2563250221072235</v>
      </c>
    </row>
    <row r="28" spans="1:25" ht="19.5" customHeight="1">
      <c r="A28" s="238" t="s">
        <v>331</v>
      </c>
      <c r="B28" s="235">
        <v>905.266</v>
      </c>
      <c r="C28" s="233">
        <v>0</v>
      </c>
      <c r="D28" s="234">
        <v>0</v>
      </c>
      <c r="E28" s="233">
        <v>0</v>
      </c>
      <c r="F28" s="234">
        <f t="shared" si="0"/>
        <v>905.266</v>
      </c>
      <c r="G28" s="236">
        <f t="shared" si="1"/>
        <v>0.018958389515526787</v>
      </c>
      <c r="H28" s="235">
        <v>1130.4799999999998</v>
      </c>
      <c r="I28" s="233"/>
      <c r="J28" s="234"/>
      <c r="K28" s="233"/>
      <c r="L28" s="234">
        <f t="shared" si="2"/>
        <v>1130.4799999999998</v>
      </c>
      <c r="M28" s="237">
        <f t="shared" si="8"/>
        <v>-0.19921980043875154</v>
      </c>
      <c r="N28" s="235">
        <v>1645.8980000000001</v>
      </c>
      <c r="O28" s="233">
        <v>0</v>
      </c>
      <c r="P28" s="234"/>
      <c r="Q28" s="233"/>
      <c r="R28" s="234">
        <f t="shared" si="4"/>
        <v>1645.8980000000001</v>
      </c>
      <c r="S28" s="236">
        <f t="shared" si="5"/>
        <v>0.017524510361082542</v>
      </c>
      <c r="T28" s="235">
        <v>1939.202</v>
      </c>
      <c r="U28" s="233"/>
      <c r="V28" s="234"/>
      <c r="W28" s="233"/>
      <c r="X28" s="217">
        <f t="shared" si="6"/>
        <v>1939.202</v>
      </c>
      <c r="Y28" s="232">
        <f t="shared" si="7"/>
        <v>-0.15124984400799912</v>
      </c>
    </row>
    <row r="29" spans="1:25" ht="19.5" customHeight="1">
      <c r="A29" s="238" t="s">
        <v>330</v>
      </c>
      <c r="B29" s="235">
        <v>491.122</v>
      </c>
      <c r="C29" s="233">
        <v>0</v>
      </c>
      <c r="D29" s="234">
        <v>0</v>
      </c>
      <c r="E29" s="233">
        <v>0</v>
      </c>
      <c r="F29" s="234">
        <f t="shared" si="0"/>
        <v>491.122</v>
      </c>
      <c r="G29" s="236">
        <f t="shared" si="1"/>
        <v>0.010285244531048938</v>
      </c>
      <c r="H29" s="235">
        <v>391.86699999999996</v>
      </c>
      <c r="I29" s="233">
        <v>0</v>
      </c>
      <c r="J29" s="234"/>
      <c r="K29" s="233"/>
      <c r="L29" s="234">
        <f t="shared" si="2"/>
        <v>391.86699999999996</v>
      </c>
      <c r="M29" s="237">
        <f t="shared" si="8"/>
        <v>0.25328746743155217</v>
      </c>
      <c r="N29" s="235">
        <v>801.057</v>
      </c>
      <c r="O29" s="233">
        <v>0</v>
      </c>
      <c r="P29" s="234">
        <v>0</v>
      </c>
      <c r="Q29" s="233"/>
      <c r="R29" s="234">
        <f t="shared" si="4"/>
        <v>801.057</v>
      </c>
      <c r="S29" s="236">
        <f t="shared" si="5"/>
        <v>0.008529162619018735</v>
      </c>
      <c r="T29" s="235">
        <v>788.65</v>
      </c>
      <c r="U29" s="233">
        <v>0</v>
      </c>
      <c r="V29" s="234"/>
      <c r="W29" s="233"/>
      <c r="X29" s="217">
        <f t="shared" si="6"/>
        <v>788.65</v>
      </c>
      <c r="Y29" s="232">
        <f t="shared" si="7"/>
        <v>0.015731946998034596</v>
      </c>
    </row>
    <row r="30" spans="1:25" ht="19.5" customHeight="1">
      <c r="A30" s="238" t="s">
        <v>328</v>
      </c>
      <c r="B30" s="235">
        <v>126.20500000000001</v>
      </c>
      <c r="C30" s="233">
        <v>224.999</v>
      </c>
      <c r="D30" s="234">
        <v>0</v>
      </c>
      <c r="E30" s="233">
        <v>0</v>
      </c>
      <c r="F30" s="234">
        <f t="shared" si="0"/>
        <v>351.204</v>
      </c>
      <c r="G30" s="236">
        <f t="shared" si="1"/>
        <v>0.007355034024707733</v>
      </c>
      <c r="H30" s="235">
        <v>133.54500000000002</v>
      </c>
      <c r="I30" s="233">
        <v>232.66199999999998</v>
      </c>
      <c r="J30" s="234"/>
      <c r="K30" s="233"/>
      <c r="L30" s="234">
        <f t="shared" si="2"/>
        <v>366.207</v>
      </c>
      <c r="M30" s="237">
        <f t="shared" si="8"/>
        <v>-0.04096863249473659</v>
      </c>
      <c r="N30" s="235">
        <v>233.771</v>
      </c>
      <c r="O30" s="233">
        <v>425.651</v>
      </c>
      <c r="P30" s="234"/>
      <c r="Q30" s="233"/>
      <c r="R30" s="234">
        <f t="shared" si="4"/>
        <v>659.422</v>
      </c>
      <c r="S30" s="236">
        <f t="shared" si="5"/>
        <v>0.0070211201856529215</v>
      </c>
      <c r="T30" s="235">
        <v>201.257</v>
      </c>
      <c r="U30" s="233">
        <v>435.681</v>
      </c>
      <c r="V30" s="234"/>
      <c r="W30" s="233"/>
      <c r="X30" s="217">
        <f t="shared" si="6"/>
        <v>636.938</v>
      </c>
      <c r="Y30" s="232">
        <f t="shared" si="7"/>
        <v>0.03530013910302099</v>
      </c>
    </row>
    <row r="31" spans="1:25" ht="19.5" customHeight="1">
      <c r="A31" s="238" t="s">
        <v>329</v>
      </c>
      <c r="B31" s="235">
        <v>4.34</v>
      </c>
      <c r="C31" s="233">
        <v>185.267</v>
      </c>
      <c r="D31" s="234">
        <v>0</v>
      </c>
      <c r="E31" s="233">
        <v>0</v>
      </c>
      <c r="F31" s="234">
        <f>SUM(B31:E31)</f>
        <v>189.607</v>
      </c>
      <c r="G31" s="236">
        <f>F31/$F$9</f>
        <v>0.0039708145018928</v>
      </c>
      <c r="H31" s="235">
        <v>12.236999999999998</v>
      </c>
      <c r="I31" s="233">
        <v>190.227</v>
      </c>
      <c r="J31" s="234"/>
      <c r="K31" s="233"/>
      <c r="L31" s="234">
        <f>SUM(H31:K31)</f>
        <v>202.464</v>
      </c>
      <c r="M31" s="237">
        <f>IF(ISERROR(F31/L31-1),"         /0",(F31/L31-1))</f>
        <v>-0.06350264738422629</v>
      </c>
      <c r="N31" s="235">
        <v>9.09</v>
      </c>
      <c r="O31" s="233">
        <v>365.248</v>
      </c>
      <c r="P31" s="234"/>
      <c r="Q31" s="233"/>
      <c r="R31" s="234">
        <f>SUM(N31:Q31)</f>
        <v>374.33799999999997</v>
      </c>
      <c r="S31" s="236">
        <f>R31/$R$9</f>
        <v>0.003985720961777046</v>
      </c>
      <c r="T31" s="235">
        <v>16.77</v>
      </c>
      <c r="U31" s="233">
        <v>376.77099999999996</v>
      </c>
      <c r="V31" s="234"/>
      <c r="W31" s="233"/>
      <c r="X31" s="217">
        <f>SUM(T31:W31)</f>
        <v>393.54099999999994</v>
      </c>
      <c r="Y31" s="232">
        <f>IF(ISERROR(R31/X31-1),"         /0",IF(R31/X31&gt;5,"  *  ",(R31/X31-1)))</f>
        <v>-0.0487954241108296</v>
      </c>
    </row>
    <row r="32" spans="1:25" ht="19.5" customHeight="1">
      <c r="A32" s="238" t="s">
        <v>471</v>
      </c>
      <c r="B32" s="235">
        <v>18.766000000000002</v>
      </c>
      <c r="C32" s="233">
        <v>54.329</v>
      </c>
      <c r="D32" s="234">
        <v>0</v>
      </c>
      <c r="E32" s="233">
        <v>0</v>
      </c>
      <c r="F32" s="234">
        <f t="shared" si="0"/>
        <v>73.095</v>
      </c>
      <c r="G32" s="236">
        <f t="shared" si="1"/>
        <v>0.001530780435405097</v>
      </c>
      <c r="H32" s="235">
        <v>0</v>
      </c>
      <c r="I32" s="233"/>
      <c r="J32" s="234"/>
      <c r="K32" s="233"/>
      <c r="L32" s="234">
        <f t="shared" si="2"/>
        <v>0</v>
      </c>
      <c r="M32" s="237" t="str">
        <f t="shared" si="8"/>
        <v>         /0</v>
      </c>
      <c r="N32" s="235">
        <v>35.644999999999996</v>
      </c>
      <c r="O32" s="233">
        <v>101.327</v>
      </c>
      <c r="P32" s="234"/>
      <c r="Q32" s="233"/>
      <c r="R32" s="234">
        <f t="shared" si="4"/>
        <v>136.97199999999998</v>
      </c>
      <c r="S32" s="236">
        <f t="shared" si="5"/>
        <v>0.0014583936751719714</v>
      </c>
      <c r="T32" s="235">
        <v>0</v>
      </c>
      <c r="U32" s="233"/>
      <c r="V32" s="234"/>
      <c r="W32" s="233"/>
      <c r="X32" s="217">
        <f t="shared" si="6"/>
        <v>0</v>
      </c>
      <c r="Y32" s="232" t="str">
        <f t="shared" si="7"/>
        <v>         /0</v>
      </c>
    </row>
    <row r="33" spans="1:25" ht="19.5" customHeight="1" thickBot="1">
      <c r="A33" s="238" t="s">
        <v>56</v>
      </c>
      <c r="B33" s="235">
        <v>8.737</v>
      </c>
      <c r="C33" s="233">
        <v>0</v>
      </c>
      <c r="D33" s="234">
        <v>0</v>
      </c>
      <c r="E33" s="233">
        <v>0</v>
      </c>
      <c r="F33" s="234">
        <f t="shared" si="0"/>
        <v>8.737</v>
      </c>
      <c r="G33" s="236">
        <f t="shared" si="1"/>
        <v>0.00018297323570879448</v>
      </c>
      <c r="H33" s="235">
        <v>4.172000000000001</v>
      </c>
      <c r="I33" s="233"/>
      <c r="J33" s="234"/>
      <c r="K33" s="233"/>
      <c r="L33" s="234">
        <f t="shared" si="2"/>
        <v>4.172000000000001</v>
      </c>
      <c r="M33" s="237">
        <f t="shared" si="8"/>
        <v>1.0941994247363374</v>
      </c>
      <c r="N33" s="235">
        <v>21.009999999999998</v>
      </c>
      <c r="O33" s="233">
        <v>0</v>
      </c>
      <c r="P33" s="234"/>
      <c r="Q33" s="233"/>
      <c r="R33" s="234">
        <f t="shared" si="4"/>
        <v>21.009999999999998</v>
      </c>
      <c r="S33" s="236">
        <f t="shared" si="5"/>
        <v>0.00022370156758580676</v>
      </c>
      <c r="T33" s="235">
        <v>8.121</v>
      </c>
      <c r="U33" s="233"/>
      <c r="V33" s="234"/>
      <c r="W33" s="233"/>
      <c r="X33" s="217">
        <f t="shared" si="6"/>
        <v>8.121</v>
      </c>
      <c r="Y33" s="232">
        <f t="shared" si="7"/>
        <v>1.5871198128309318</v>
      </c>
    </row>
    <row r="34" spans="1:25" s="271" customFormat="1" ht="19.5" customHeight="1">
      <c r="A34" s="280" t="s">
        <v>58</v>
      </c>
      <c r="B34" s="277">
        <f>SUM(B35:B41)</f>
        <v>2327.6110000000003</v>
      </c>
      <c r="C34" s="276">
        <f>SUM(C35:C41)</f>
        <v>1859.7910000000002</v>
      </c>
      <c r="D34" s="275">
        <f>SUM(D35:D41)</f>
        <v>65.697</v>
      </c>
      <c r="E34" s="276">
        <f>SUM(E35:E41)</f>
        <v>71.451</v>
      </c>
      <c r="F34" s="275">
        <f t="shared" si="0"/>
        <v>4324.55</v>
      </c>
      <c r="G34" s="278">
        <f t="shared" si="1"/>
        <v>0.09056620195541573</v>
      </c>
      <c r="H34" s="277">
        <f>SUM(H35:H41)</f>
        <v>2266.454</v>
      </c>
      <c r="I34" s="276">
        <f>SUM(I35:I41)</f>
        <v>1566.9210000000003</v>
      </c>
      <c r="J34" s="275">
        <f>SUM(J35:J41)</f>
        <v>1.304</v>
      </c>
      <c r="K34" s="276">
        <f>SUM(K35:K41)</f>
        <v>206.095</v>
      </c>
      <c r="L34" s="275">
        <f t="shared" si="2"/>
        <v>4040.7740000000003</v>
      </c>
      <c r="M34" s="279">
        <f t="shared" si="8"/>
        <v>0.07022812956131674</v>
      </c>
      <c r="N34" s="277">
        <f>SUM(N35:N41)</f>
        <v>4579.592</v>
      </c>
      <c r="O34" s="276">
        <f>SUM(O35:O41)</f>
        <v>3421.9919999999997</v>
      </c>
      <c r="P34" s="275">
        <f>SUM(P35:P41)</f>
        <v>100.723</v>
      </c>
      <c r="Q34" s="276">
        <f>SUM(Q35:Q41)</f>
        <v>140.46500000000003</v>
      </c>
      <c r="R34" s="275">
        <f t="shared" si="4"/>
        <v>8242.771999999999</v>
      </c>
      <c r="S34" s="278">
        <f t="shared" si="5"/>
        <v>0.08776397037850525</v>
      </c>
      <c r="T34" s="277">
        <f>SUM(T35:T41)</f>
        <v>4342.169000000001</v>
      </c>
      <c r="U34" s="276">
        <f>SUM(U35:U41)</f>
        <v>2924.821</v>
      </c>
      <c r="V34" s="275">
        <f>SUM(V35:V41)</f>
        <v>31.793000000000003</v>
      </c>
      <c r="W34" s="276">
        <f>SUM(W35:W41)</f>
        <v>404.90999999999997</v>
      </c>
      <c r="X34" s="275">
        <f t="shared" si="6"/>
        <v>7703.693</v>
      </c>
      <c r="Y34" s="272">
        <f t="shared" si="7"/>
        <v>0.06997669818877772</v>
      </c>
    </row>
    <row r="35" spans="1:25" s="208" customFormat="1" ht="19.5" customHeight="1">
      <c r="A35" s="223" t="s">
        <v>332</v>
      </c>
      <c r="B35" s="221">
        <v>1504.8280000000004</v>
      </c>
      <c r="C35" s="218">
        <v>1267.2150000000001</v>
      </c>
      <c r="D35" s="217">
        <v>65.497</v>
      </c>
      <c r="E35" s="218">
        <v>31.153000000000002</v>
      </c>
      <c r="F35" s="217">
        <f t="shared" si="0"/>
        <v>2868.693</v>
      </c>
      <c r="G35" s="220">
        <f t="shared" si="1"/>
        <v>0.06007714781563109</v>
      </c>
      <c r="H35" s="221">
        <v>1245.7820000000002</v>
      </c>
      <c r="I35" s="218">
        <v>761.5000000000002</v>
      </c>
      <c r="J35" s="217">
        <v>0.27</v>
      </c>
      <c r="K35" s="218">
        <v>201.16899999999998</v>
      </c>
      <c r="L35" s="217">
        <f t="shared" si="2"/>
        <v>2208.7210000000005</v>
      </c>
      <c r="M35" s="222">
        <f t="shared" si="8"/>
        <v>0.2988027912986746</v>
      </c>
      <c r="N35" s="221">
        <v>2968.7059999999997</v>
      </c>
      <c r="O35" s="218">
        <v>2378.371</v>
      </c>
      <c r="P35" s="217">
        <v>99.899</v>
      </c>
      <c r="Q35" s="218">
        <v>99.39300000000001</v>
      </c>
      <c r="R35" s="217">
        <f t="shared" si="4"/>
        <v>5546.369</v>
      </c>
      <c r="S35" s="220">
        <f t="shared" si="5"/>
        <v>0.05905432840120531</v>
      </c>
      <c r="T35" s="219">
        <v>2270.3650000000002</v>
      </c>
      <c r="U35" s="218">
        <v>1531.002</v>
      </c>
      <c r="V35" s="217">
        <v>28.315</v>
      </c>
      <c r="W35" s="218">
        <v>397.539</v>
      </c>
      <c r="X35" s="217">
        <f t="shared" si="6"/>
        <v>4227.2210000000005</v>
      </c>
      <c r="Y35" s="216">
        <f t="shared" si="7"/>
        <v>0.3120603346737725</v>
      </c>
    </row>
    <row r="36" spans="1:25" s="208" customFormat="1" ht="19.5" customHeight="1">
      <c r="A36" s="223" t="s">
        <v>333</v>
      </c>
      <c r="B36" s="221">
        <v>614.285</v>
      </c>
      <c r="C36" s="218">
        <v>510.111</v>
      </c>
      <c r="D36" s="217">
        <v>0</v>
      </c>
      <c r="E36" s="218">
        <v>0</v>
      </c>
      <c r="F36" s="217">
        <f aca="true" t="shared" si="9" ref="F36:F41">SUM(B36:E36)</f>
        <v>1124.396</v>
      </c>
      <c r="G36" s="220">
        <f aca="true" t="shared" si="10" ref="G36:G41">F36/$F$9</f>
        <v>0.023547484758844647</v>
      </c>
      <c r="H36" s="221">
        <v>892.7579999999999</v>
      </c>
      <c r="I36" s="218">
        <v>691.6179999999999</v>
      </c>
      <c r="J36" s="217"/>
      <c r="K36" s="218"/>
      <c r="L36" s="217">
        <f aca="true" t="shared" si="11" ref="L36:L41">SUM(H36:K36)</f>
        <v>1584.3759999999997</v>
      </c>
      <c r="M36" s="222">
        <f aca="true" t="shared" si="12" ref="M36:M41">IF(ISERROR(F36/L36-1),"         /0",(F36/L36-1))</f>
        <v>-0.2903224992047342</v>
      </c>
      <c r="N36" s="221">
        <v>1187.248</v>
      </c>
      <c r="O36" s="218">
        <v>882.5189999999998</v>
      </c>
      <c r="P36" s="217">
        <v>0</v>
      </c>
      <c r="Q36" s="218">
        <v>0</v>
      </c>
      <c r="R36" s="217">
        <f aca="true" t="shared" si="13" ref="R36:R41">SUM(N36:Q36)</f>
        <v>2069.767</v>
      </c>
      <c r="S36" s="220">
        <f aca="true" t="shared" si="14" ref="S36:S41">R36/$R$9</f>
        <v>0.02203760696988922</v>
      </c>
      <c r="T36" s="219">
        <v>1731.304</v>
      </c>
      <c r="U36" s="218">
        <v>1218.099</v>
      </c>
      <c r="V36" s="217">
        <v>0</v>
      </c>
      <c r="W36" s="218">
        <v>0</v>
      </c>
      <c r="X36" s="217">
        <f>SUM(T36:W36)</f>
        <v>2949.4030000000002</v>
      </c>
      <c r="Y36" s="216">
        <f aca="true" t="shared" si="15" ref="Y36:Y41">IF(ISERROR(R36/X36-1),"         /0",IF(R36/X36&gt;5,"  *  ",(R36/X36-1)))</f>
        <v>-0.29824205101846046</v>
      </c>
    </row>
    <row r="37" spans="1:25" s="208" customFormat="1" ht="19.5" customHeight="1">
      <c r="A37" s="223" t="s">
        <v>336</v>
      </c>
      <c r="B37" s="221">
        <v>94.614</v>
      </c>
      <c r="C37" s="218">
        <v>42.593</v>
      </c>
      <c r="D37" s="217">
        <v>0</v>
      </c>
      <c r="E37" s="218">
        <v>32.117</v>
      </c>
      <c r="F37" s="217">
        <f t="shared" si="9"/>
        <v>169.32399999999998</v>
      </c>
      <c r="G37" s="220">
        <f t="shared" si="10"/>
        <v>0.003546040993837234</v>
      </c>
      <c r="H37" s="221">
        <v>49.461</v>
      </c>
      <c r="I37" s="218">
        <v>61.777</v>
      </c>
      <c r="J37" s="217">
        <v>0.861</v>
      </c>
      <c r="K37" s="218">
        <v>0.9</v>
      </c>
      <c r="L37" s="217">
        <f t="shared" si="11"/>
        <v>112.99900000000001</v>
      </c>
      <c r="M37" s="222">
        <f t="shared" si="12"/>
        <v>0.4984557385463586</v>
      </c>
      <c r="N37" s="221">
        <v>167.297</v>
      </c>
      <c r="O37" s="218">
        <v>82.46199999999999</v>
      </c>
      <c r="P37" s="217">
        <v>0</v>
      </c>
      <c r="Q37" s="218">
        <v>32.117</v>
      </c>
      <c r="R37" s="217">
        <f t="shared" si="13"/>
        <v>281.876</v>
      </c>
      <c r="S37" s="220">
        <f t="shared" si="14"/>
        <v>0.0030012424114620115</v>
      </c>
      <c r="T37" s="219">
        <v>97.578</v>
      </c>
      <c r="U37" s="218">
        <v>95.03200000000001</v>
      </c>
      <c r="V37" s="217">
        <v>0.861</v>
      </c>
      <c r="W37" s="218">
        <v>0.9</v>
      </c>
      <c r="X37" s="217">
        <f>SUM(T37:W37)</f>
        <v>194.371</v>
      </c>
      <c r="Y37" s="216">
        <f t="shared" si="15"/>
        <v>0.45019575965550396</v>
      </c>
    </row>
    <row r="38" spans="1:25" s="208" customFormat="1" ht="19.5" customHeight="1">
      <c r="A38" s="223" t="s">
        <v>334</v>
      </c>
      <c r="B38" s="221">
        <v>38.778</v>
      </c>
      <c r="C38" s="218">
        <v>23.034</v>
      </c>
      <c r="D38" s="217">
        <v>0</v>
      </c>
      <c r="E38" s="218">
        <v>0</v>
      </c>
      <c r="F38" s="217">
        <f t="shared" si="9"/>
        <v>61.812</v>
      </c>
      <c r="G38" s="220">
        <f t="shared" si="10"/>
        <v>0.0012944879988133233</v>
      </c>
      <c r="H38" s="221">
        <v>25.112</v>
      </c>
      <c r="I38" s="218">
        <v>41.24</v>
      </c>
      <c r="J38" s="217">
        <v>0.173</v>
      </c>
      <c r="K38" s="218">
        <v>1.472</v>
      </c>
      <c r="L38" s="217">
        <f t="shared" si="11"/>
        <v>67.997</v>
      </c>
      <c r="M38" s="222">
        <f t="shared" si="12"/>
        <v>-0.0909598952894981</v>
      </c>
      <c r="N38" s="221">
        <v>84.578</v>
      </c>
      <c r="O38" s="218">
        <v>48.745</v>
      </c>
      <c r="P38" s="217">
        <v>0</v>
      </c>
      <c r="Q38" s="218"/>
      <c r="R38" s="217">
        <f t="shared" si="13"/>
        <v>133.323</v>
      </c>
      <c r="S38" s="220">
        <f t="shared" si="14"/>
        <v>0.0014195413657897438</v>
      </c>
      <c r="T38" s="219">
        <v>66.319</v>
      </c>
      <c r="U38" s="218">
        <v>65.673</v>
      </c>
      <c r="V38" s="217">
        <v>2.203</v>
      </c>
      <c r="W38" s="218">
        <v>3.4979999999999998</v>
      </c>
      <c r="X38" s="217">
        <f>SUM(T38:W38)</f>
        <v>137.693</v>
      </c>
      <c r="Y38" s="216">
        <f t="shared" si="15"/>
        <v>-0.03173727059472886</v>
      </c>
    </row>
    <row r="39" spans="1:25" s="208" customFormat="1" ht="19.5" customHeight="1">
      <c r="A39" s="223" t="s">
        <v>335</v>
      </c>
      <c r="B39" s="221">
        <v>44.236999999999995</v>
      </c>
      <c r="C39" s="218">
        <v>8.994</v>
      </c>
      <c r="D39" s="217">
        <v>0</v>
      </c>
      <c r="E39" s="218">
        <v>0</v>
      </c>
      <c r="F39" s="217">
        <f t="shared" si="9"/>
        <v>53.230999999999995</v>
      </c>
      <c r="G39" s="220">
        <f t="shared" si="10"/>
        <v>0.0011147817683432343</v>
      </c>
      <c r="H39" s="221">
        <v>31.246</v>
      </c>
      <c r="I39" s="218">
        <v>8.007</v>
      </c>
      <c r="J39" s="217">
        <v>0</v>
      </c>
      <c r="K39" s="218"/>
      <c r="L39" s="217">
        <f t="shared" si="11"/>
        <v>39.253</v>
      </c>
      <c r="M39" s="222">
        <f t="shared" si="12"/>
        <v>0.3561001706875906</v>
      </c>
      <c r="N39" s="221">
        <v>74.763</v>
      </c>
      <c r="O39" s="218">
        <v>16.339</v>
      </c>
      <c r="P39" s="217">
        <v>0</v>
      </c>
      <c r="Q39" s="218">
        <v>0</v>
      </c>
      <c r="R39" s="217">
        <f t="shared" si="13"/>
        <v>91.102</v>
      </c>
      <c r="S39" s="220">
        <f t="shared" si="14"/>
        <v>0.0009699981061495559</v>
      </c>
      <c r="T39" s="219">
        <v>55.27</v>
      </c>
      <c r="U39" s="218">
        <v>9.020999999999999</v>
      </c>
      <c r="V39" s="217">
        <v>0</v>
      </c>
      <c r="W39" s="218">
        <v>0</v>
      </c>
      <c r="X39" s="217">
        <f>SUM(T39:W39)</f>
        <v>64.291</v>
      </c>
      <c r="Y39" s="216">
        <f t="shared" si="15"/>
        <v>0.4170257112192999</v>
      </c>
    </row>
    <row r="40" spans="1:25" s="208" customFormat="1" ht="19.5" customHeight="1">
      <c r="A40" s="223" t="s">
        <v>337</v>
      </c>
      <c r="B40" s="221">
        <v>25.58</v>
      </c>
      <c r="C40" s="218">
        <v>7.844</v>
      </c>
      <c r="D40" s="217">
        <v>0</v>
      </c>
      <c r="E40" s="218">
        <v>0.025</v>
      </c>
      <c r="F40" s="217">
        <f t="shared" si="9"/>
        <v>33.449</v>
      </c>
      <c r="G40" s="220">
        <f t="shared" si="10"/>
        <v>0.0007005003732658197</v>
      </c>
      <c r="H40" s="221">
        <v>14.722</v>
      </c>
      <c r="I40" s="218">
        <v>2.779</v>
      </c>
      <c r="J40" s="217"/>
      <c r="K40" s="218"/>
      <c r="L40" s="217">
        <f t="shared" si="11"/>
        <v>17.500999999999998</v>
      </c>
      <c r="M40" s="222">
        <f t="shared" si="12"/>
        <v>0.911262213587795</v>
      </c>
      <c r="N40" s="221">
        <v>45.908</v>
      </c>
      <c r="O40" s="218">
        <v>13.556000000000001</v>
      </c>
      <c r="P40" s="217"/>
      <c r="Q40" s="218">
        <v>0.025</v>
      </c>
      <c r="R40" s="217">
        <f t="shared" si="13"/>
        <v>59.489</v>
      </c>
      <c r="S40" s="220">
        <f t="shared" si="14"/>
        <v>0.000633402311000098</v>
      </c>
      <c r="T40" s="219">
        <v>27.709</v>
      </c>
      <c r="U40" s="218">
        <v>5.994</v>
      </c>
      <c r="V40" s="217"/>
      <c r="W40" s="218">
        <v>0</v>
      </c>
      <c r="X40" s="217">
        <f>SUM(T40:W40)</f>
        <v>33.703</v>
      </c>
      <c r="Y40" s="216">
        <f t="shared" si="15"/>
        <v>0.7650950953921014</v>
      </c>
    </row>
    <row r="41" spans="1:25" s="208" customFormat="1" ht="19.5" customHeight="1" thickBot="1">
      <c r="A41" s="223" t="s">
        <v>56</v>
      </c>
      <c r="B41" s="221">
        <v>5.289000000000001</v>
      </c>
      <c r="C41" s="218">
        <v>0</v>
      </c>
      <c r="D41" s="217">
        <v>0.2</v>
      </c>
      <c r="E41" s="218">
        <v>8.155999999999999</v>
      </c>
      <c r="F41" s="217">
        <f t="shared" si="9"/>
        <v>13.645</v>
      </c>
      <c r="G41" s="220">
        <f t="shared" si="10"/>
        <v>0.0002857582466803824</v>
      </c>
      <c r="H41" s="221">
        <v>7.373</v>
      </c>
      <c r="I41" s="218">
        <v>0</v>
      </c>
      <c r="J41" s="217">
        <v>0</v>
      </c>
      <c r="K41" s="218">
        <v>2.554</v>
      </c>
      <c r="L41" s="217">
        <f t="shared" si="11"/>
        <v>9.927</v>
      </c>
      <c r="M41" s="222">
        <f t="shared" si="12"/>
        <v>0.3745340989221315</v>
      </c>
      <c r="N41" s="221">
        <v>51.092</v>
      </c>
      <c r="O41" s="218">
        <v>0</v>
      </c>
      <c r="P41" s="217">
        <v>0.8240000000000001</v>
      </c>
      <c r="Q41" s="218">
        <v>8.93</v>
      </c>
      <c r="R41" s="217">
        <f t="shared" si="13"/>
        <v>60.846</v>
      </c>
      <c r="S41" s="220">
        <f t="shared" si="14"/>
        <v>0.0006478508130093287</v>
      </c>
      <c r="T41" s="219">
        <v>93.62400000000001</v>
      </c>
      <c r="U41" s="218">
        <v>0</v>
      </c>
      <c r="V41" s="217">
        <v>0.41400000000000003</v>
      </c>
      <c r="W41" s="218">
        <v>2.973</v>
      </c>
      <c r="X41" s="217">
        <f t="shared" si="6"/>
        <v>97.01100000000001</v>
      </c>
      <c r="Y41" s="216">
        <f t="shared" si="15"/>
        <v>-0.37279277607693984</v>
      </c>
    </row>
    <row r="42" spans="1:25" s="271" customFormat="1" ht="19.5" customHeight="1">
      <c r="A42" s="280" t="s">
        <v>57</v>
      </c>
      <c r="B42" s="277">
        <f>SUM(B43:B46)</f>
        <v>352.111</v>
      </c>
      <c r="C42" s="276">
        <f>SUM(C43:C46)</f>
        <v>105.232</v>
      </c>
      <c r="D42" s="275">
        <f>SUM(D43:D46)</f>
        <v>47.335</v>
      </c>
      <c r="E42" s="276">
        <f>SUM(E43:E46)</f>
        <v>4.9270000000000005</v>
      </c>
      <c r="F42" s="275">
        <f t="shared" si="0"/>
        <v>509.60499999999996</v>
      </c>
      <c r="G42" s="278">
        <f t="shared" si="1"/>
        <v>0.010672321824811743</v>
      </c>
      <c r="H42" s="277">
        <f>SUM(H43:H46)</f>
        <v>502.755</v>
      </c>
      <c r="I42" s="276">
        <f>SUM(I43:I46)</f>
        <v>157.68499999999997</v>
      </c>
      <c r="J42" s="275">
        <f>SUM(J43:J46)</f>
        <v>0</v>
      </c>
      <c r="K42" s="276">
        <f>SUM(K43:K46)</f>
        <v>89.234</v>
      </c>
      <c r="L42" s="275">
        <f t="shared" si="2"/>
        <v>749.674</v>
      </c>
      <c r="M42" s="279">
        <f t="shared" si="8"/>
        <v>-0.32023119382558285</v>
      </c>
      <c r="N42" s="277">
        <f>SUM(N43:N46)</f>
        <v>632.26</v>
      </c>
      <c r="O42" s="276">
        <f>SUM(O43:O46)</f>
        <v>177.561</v>
      </c>
      <c r="P42" s="275">
        <f>SUM(P43:P46)</f>
        <v>47.335</v>
      </c>
      <c r="Q42" s="276">
        <f>SUM(Q43:Q46)</f>
        <v>4.9270000000000005</v>
      </c>
      <c r="R42" s="275">
        <f t="shared" si="4"/>
        <v>862.0830000000001</v>
      </c>
      <c r="S42" s="278">
        <f t="shared" si="5"/>
        <v>0.009178929961402908</v>
      </c>
      <c r="T42" s="277">
        <f>SUM(T43:T46)</f>
        <v>1153.491</v>
      </c>
      <c r="U42" s="276">
        <f>SUM(U43:U46)</f>
        <v>353.43899999999996</v>
      </c>
      <c r="V42" s="275">
        <f>SUM(V43:V46)</f>
        <v>0</v>
      </c>
      <c r="W42" s="276">
        <f>SUM(W43:W46)</f>
        <v>167.635</v>
      </c>
      <c r="X42" s="275">
        <f t="shared" si="6"/>
        <v>1674.5649999999998</v>
      </c>
      <c r="Y42" s="272">
        <f t="shared" si="7"/>
        <v>-0.48518988513434824</v>
      </c>
    </row>
    <row r="43" spans="1:25" ht="19.5" customHeight="1">
      <c r="A43" s="223" t="s">
        <v>340</v>
      </c>
      <c r="B43" s="221">
        <v>273.157</v>
      </c>
      <c r="C43" s="218">
        <v>17.814999999999998</v>
      </c>
      <c r="D43" s="217">
        <v>0.2</v>
      </c>
      <c r="E43" s="218">
        <v>0.2</v>
      </c>
      <c r="F43" s="217">
        <f t="shared" si="0"/>
        <v>291.37199999999996</v>
      </c>
      <c r="G43" s="220">
        <f t="shared" si="1"/>
        <v>0.006102011861616442</v>
      </c>
      <c r="H43" s="221">
        <v>436.937</v>
      </c>
      <c r="I43" s="218">
        <v>88.38199999999999</v>
      </c>
      <c r="J43" s="217"/>
      <c r="K43" s="218"/>
      <c r="L43" s="217">
        <f t="shared" si="2"/>
        <v>525.319</v>
      </c>
      <c r="M43" s="222">
        <f t="shared" si="8"/>
        <v>-0.44534273460506857</v>
      </c>
      <c r="N43" s="221">
        <v>501.183</v>
      </c>
      <c r="O43" s="218">
        <v>34.471000000000004</v>
      </c>
      <c r="P43" s="217">
        <v>0.2</v>
      </c>
      <c r="Q43" s="218">
        <v>0.2</v>
      </c>
      <c r="R43" s="217">
        <f t="shared" si="4"/>
        <v>536.0540000000001</v>
      </c>
      <c r="S43" s="220">
        <f t="shared" si="5"/>
        <v>0.005707573541677395</v>
      </c>
      <c r="T43" s="219">
        <v>1010.17</v>
      </c>
      <c r="U43" s="218">
        <v>181.43499999999997</v>
      </c>
      <c r="V43" s="217"/>
      <c r="W43" s="218"/>
      <c r="X43" s="217">
        <f t="shared" si="6"/>
        <v>1191.605</v>
      </c>
      <c r="Y43" s="216">
        <f t="shared" si="7"/>
        <v>-0.5501411961178411</v>
      </c>
    </row>
    <row r="44" spans="1:25" ht="19.5" customHeight="1">
      <c r="A44" s="223" t="s">
        <v>346</v>
      </c>
      <c r="B44" s="221">
        <v>45.128</v>
      </c>
      <c r="C44" s="218">
        <v>56.823</v>
      </c>
      <c r="D44" s="217">
        <v>47.135</v>
      </c>
      <c r="E44" s="218">
        <v>4.727</v>
      </c>
      <c r="F44" s="217">
        <f>SUM(B44:E44)</f>
        <v>153.813</v>
      </c>
      <c r="G44" s="220">
        <f>F44/$F$9</f>
        <v>0.0032212043383400258</v>
      </c>
      <c r="H44" s="221">
        <v>37.988</v>
      </c>
      <c r="I44" s="218">
        <v>41.882</v>
      </c>
      <c r="J44" s="217"/>
      <c r="K44" s="218"/>
      <c r="L44" s="217">
        <f>SUM(H44:K44)</f>
        <v>79.87</v>
      </c>
      <c r="M44" s="222" t="s">
        <v>50</v>
      </c>
      <c r="N44" s="221">
        <v>86.5</v>
      </c>
      <c r="O44" s="218">
        <v>82.974</v>
      </c>
      <c r="P44" s="217">
        <v>47.135</v>
      </c>
      <c r="Q44" s="218">
        <v>4.727</v>
      </c>
      <c r="R44" s="217">
        <f>SUM(N44:Q44)</f>
        <v>221.33599999999998</v>
      </c>
      <c r="S44" s="220">
        <f>R44/$R$9</f>
        <v>0.0023566496983899155</v>
      </c>
      <c r="T44" s="219">
        <v>93.543</v>
      </c>
      <c r="U44" s="218">
        <v>115.826</v>
      </c>
      <c r="V44" s="217"/>
      <c r="W44" s="218"/>
      <c r="X44" s="217">
        <f>SUM(T44:W44)</f>
        <v>209.369</v>
      </c>
      <c r="Y44" s="216">
        <f>IF(ISERROR(R44/X44-1),"         /0",IF(R44/X44&gt;5,"  *  ",(R44/X44-1)))</f>
        <v>0.05715745884061141</v>
      </c>
    </row>
    <row r="45" spans="1:25" ht="19.5" customHeight="1">
      <c r="A45" s="223" t="s">
        <v>341</v>
      </c>
      <c r="B45" s="221">
        <v>33.098</v>
      </c>
      <c r="C45" s="218">
        <v>30.593999999999998</v>
      </c>
      <c r="D45" s="217">
        <v>0</v>
      </c>
      <c r="E45" s="218">
        <v>0</v>
      </c>
      <c r="F45" s="217">
        <f>SUM(B45:E45)</f>
        <v>63.69199999999999</v>
      </c>
      <c r="G45" s="220">
        <f>F45/$F$9</f>
        <v>0.0013338596004079818</v>
      </c>
      <c r="H45" s="221">
        <v>27.83</v>
      </c>
      <c r="I45" s="218">
        <v>27.421</v>
      </c>
      <c r="J45" s="217">
        <v>0</v>
      </c>
      <c r="K45" s="218">
        <v>0</v>
      </c>
      <c r="L45" s="217">
        <f>SUM(H45:K45)</f>
        <v>55.251</v>
      </c>
      <c r="M45" s="222">
        <f>IF(ISERROR(F45/L45-1),"         /0",(F45/L45-1))</f>
        <v>0.15277551537528722</v>
      </c>
      <c r="N45" s="221">
        <v>43.336</v>
      </c>
      <c r="O45" s="218">
        <v>60.11599999999999</v>
      </c>
      <c r="P45" s="217">
        <v>0</v>
      </c>
      <c r="Q45" s="218">
        <v>0</v>
      </c>
      <c r="R45" s="217">
        <f>SUM(N45:Q45)</f>
        <v>103.452</v>
      </c>
      <c r="S45" s="220">
        <f>R45/$R$9</f>
        <v>0.001101493316034597</v>
      </c>
      <c r="T45" s="219">
        <v>48.422</v>
      </c>
      <c r="U45" s="218">
        <v>56.178</v>
      </c>
      <c r="V45" s="217">
        <v>0</v>
      </c>
      <c r="W45" s="218">
        <v>0</v>
      </c>
      <c r="X45" s="217">
        <f>SUM(T45:W45)</f>
        <v>104.6</v>
      </c>
      <c r="Y45" s="216">
        <f>IF(ISERROR(R45/X45-1),"         /0",IF(R45/X45&gt;5,"  *  ",(R45/X45-1)))</f>
        <v>-0.010975143403441634</v>
      </c>
    </row>
    <row r="46" spans="1:25" ht="19.5" customHeight="1" thickBot="1">
      <c r="A46" s="223" t="s">
        <v>56</v>
      </c>
      <c r="B46" s="221">
        <v>0.728</v>
      </c>
      <c r="C46" s="218">
        <v>0</v>
      </c>
      <c r="D46" s="217">
        <v>0</v>
      </c>
      <c r="E46" s="218">
        <v>0</v>
      </c>
      <c r="F46" s="217">
        <f>SUM(B46:E46)</f>
        <v>0.728</v>
      </c>
      <c r="G46" s="220">
        <f>F46/$F$9</f>
        <v>1.5246024447293395E-05</v>
      </c>
      <c r="H46" s="221">
        <v>0</v>
      </c>
      <c r="I46" s="218">
        <v>0</v>
      </c>
      <c r="J46" s="217"/>
      <c r="K46" s="218">
        <v>89.234</v>
      </c>
      <c r="L46" s="217">
        <f>SUM(H46:K46)</f>
        <v>89.234</v>
      </c>
      <c r="M46" s="222">
        <f>IF(ISERROR(F46/L46-1),"         /0",(F46/L46-1))</f>
        <v>-0.9918416746979851</v>
      </c>
      <c r="N46" s="221">
        <v>1.241</v>
      </c>
      <c r="O46" s="218">
        <v>0</v>
      </c>
      <c r="P46" s="217"/>
      <c r="Q46" s="218"/>
      <c r="R46" s="217">
        <f>SUM(N46:Q46)</f>
        <v>1.241</v>
      </c>
      <c r="S46" s="220">
        <f>R46/$R$9</f>
        <v>1.3213405300998868E-05</v>
      </c>
      <c r="T46" s="219">
        <v>1.3559999999999999</v>
      </c>
      <c r="U46" s="218">
        <v>0</v>
      </c>
      <c r="V46" s="217"/>
      <c r="W46" s="218">
        <v>167.635</v>
      </c>
      <c r="X46" s="217">
        <f>SUM(T46:W46)</f>
        <v>168.99099999999999</v>
      </c>
      <c r="Y46" s="216">
        <f>IF(ISERROR(R46/X46-1),"         /0",IF(R46/X46&gt;5,"  *  ",(R46/X46-1)))</f>
        <v>-0.9926564136551651</v>
      </c>
    </row>
    <row r="47" spans="1:25" s="208" customFormat="1" ht="19.5" customHeight="1" thickBot="1">
      <c r="A47" s="267" t="s">
        <v>56</v>
      </c>
      <c r="B47" s="264">
        <v>89.891</v>
      </c>
      <c r="C47" s="263">
        <v>0</v>
      </c>
      <c r="D47" s="262">
        <v>0</v>
      </c>
      <c r="E47" s="263">
        <v>0</v>
      </c>
      <c r="F47" s="262">
        <f t="shared" si="0"/>
        <v>89.891</v>
      </c>
      <c r="G47" s="265">
        <f t="shared" si="1"/>
        <v>0.0018825279994390805</v>
      </c>
      <c r="H47" s="264">
        <v>63.11399999999999</v>
      </c>
      <c r="I47" s="263">
        <v>0</v>
      </c>
      <c r="J47" s="262">
        <v>0</v>
      </c>
      <c r="K47" s="263">
        <v>0.12</v>
      </c>
      <c r="L47" s="262">
        <f t="shared" si="2"/>
        <v>63.23399999999999</v>
      </c>
      <c r="M47" s="266">
        <f t="shared" si="8"/>
        <v>0.42156118543821397</v>
      </c>
      <c r="N47" s="264">
        <v>162.705</v>
      </c>
      <c r="O47" s="263">
        <v>0</v>
      </c>
      <c r="P47" s="262">
        <v>0</v>
      </c>
      <c r="Q47" s="263">
        <v>0</v>
      </c>
      <c r="R47" s="262">
        <f t="shared" si="4"/>
        <v>162.705</v>
      </c>
      <c r="S47" s="265">
        <f t="shared" si="5"/>
        <v>0.001732382844076568</v>
      </c>
      <c r="T47" s="264">
        <v>141.81900000000002</v>
      </c>
      <c r="U47" s="263">
        <v>0</v>
      </c>
      <c r="V47" s="262">
        <v>0.15</v>
      </c>
      <c r="W47" s="263">
        <v>0.3</v>
      </c>
      <c r="X47" s="275">
        <f>SUM(T47:W47)</f>
        <v>142.26900000000003</v>
      </c>
      <c r="Y47" s="259">
        <f t="shared" si="7"/>
        <v>0.14364337979461417</v>
      </c>
    </row>
    <row r="48" ht="15" thickTop="1">
      <c r="A48" s="110" t="s">
        <v>43</v>
      </c>
    </row>
    <row r="49" ht="14.25">
      <c r="A49" s="110" t="s">
        <v>55</v>
      </c>
    </row>
    <row r="50" ht="14.25">
      <c r="A50" s="117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8:Y65536 M48:M65536 Y3 M3">
    <cfRule type="cellIs" priority="6" dxfId="91" operator="lessThan" stopIfTrue="1">
      <formula>0</formula>
    </cfRule>
  </conditionalFormatting>
  <conditionalFormatting sqref="Y10:Y47 M10:M47">
    <cfRule type="cellIs" priority="7" dxfId="91" operator="lessThan" stopIfTrue="1">
      <formula>0</formula>
    </cfRule>
    <cfRule type="cellIs" priority="8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Y9 M9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2:V4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80"/>
  <sheetViews>
    <sheetView showGridLines="0" zoomScale="80" zoomScaleNormal="80" zoomScalePageLayoutView="0" workbookViewId="0" topLeftCell="A49">
      <selection activeCell="T77" sqref="T77:W77"/>
    </sheetView>
  </sheetViews>
  <sheetFormatPr defaultColWidth="8.00390625" defaultRowHeight="15"/>
  <cols>
    <col min="1" max="1" width="24.28125" style="117" customWidth="1"/>
    <col min="2" max="2" width="9.140625" style="117" bestFit="1" customWidth="1"/>
    <col min="3" max="3" width="9.7109375" style="117" bestFit="1" customWidth="1"/>
    <col min="4" max="4" width="8.00390625" style="117" bestFit="1" customWidth="1"/>
    <col min="5" max="5" width="9.7109375" style="117" bestFit="1" customWidth="1"/>
    <col min="6" max="6" width="9.140625" style="117" bestFit="1" customWidth="1"/>
    <col min="7" max="7" width="9.28125" style="117" customWidth="1"/>
    <col min="8" max="8" width="9.28125" style="117" bestFit="1" customWidth="1"/>
    <col min="9" max="9" width="9.7109375" style="117" bestFit="1" customWidth="1"/>
    <col min="10" max="10" width="8.140625" style="117" customWidth="1"/>
    <col min="11" max="11" width="9.00390625" style="117" customWidth="1"/>
    <col min="12" max="12" width="9.140625" style="117" customWidth="1"/>
    <col min="13" max="13" width="10.28125" style="117" bestFit="1" customWidth="1"/>
    <col min="14" max="14" width="9.28125" style="117" bestFit="1" customWidth="1"/>
    <col min="15" max="15" width="10.140625" style="117" customWidth="1"/>
    <col min="16" max="16" width="8.28125" style="117" bestFit="1" customWidth="1"/>
    <col min="17" max="17" width="9.140625" style="117" customWidth="1"/>
    <col min="18" max="19" width="9.8515625" style="117" bestFit="1" customWidth="1"/>
    <col min="20" max="21" width="10.28125" style="117" customWidth="1"/>
    <col min="22" max="22" width="8.8515625" style="117" customWidth="1"/>
    <col min="23" max="23" width="10.28125" style="117" customWidth="1"/>
    <col min="24" max="24" width="9.8515625" style="117" bestFit="1" customWidth="1"/>
    <col min="25" max="25" width="8.7109375" style="117" bestFit="1" customWidth="1"/>
    <col min="26" max="16384" width="8.00390625" style="117" customWidth="1"/>
  </cols>
  <sheetData>
    <row r="1" spans="24:25" ht="18.75" thickBot="1">
      <c r="X1" s="629" t="s">
        <v>28</v>
      </c>
      <c r="Y1" s="630"/>
    </row>
    <row r="2" ht="5.25" customHeight="1" thickBot="1"/>
    <row r="3" spans="1:25" ht="24" customHeight="1" thickTop="1">
      <c r="A3" s="702" t="s">
        <v>73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4"/>
    </row>
    <row r="4" spans="1:25" ht="21" customHeight="1" thickBot="1">
      <c r="A4" s="711" t="s">
        <v>45</v>
      </c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  <c r="X4" s="712"/>
      <c r="Y4" s="713"/>
    </row>
    <row r="5" spans="1:25" s="258" customFormat="1" ht="15.75" customHeight="1" thickBot="1" thickTop="1">
      <c r="A5" s="652" t="s">
        <v>68</v>
      </c>
      <c r="B5" s="695" t="s">
        <v>36</v>
      </c>
      <c r="C5" s="696"/>
      <c r="D5" s="696"/>
      <c r="E5" s="696"/>
      <c r="F5" s="696"/>
      <c r="G5" s="696"/>
      <c r="H5" s="696"/>
      <c r="I5" s="696"/>
      <c r="J5" s="697"/>
      <c r="K5" s="697"/>
      <c r="L5" s="697"/>
      <c r="M5" s="698"/>
      <c r="N5" s="695" t="s">
        <v>35</v>
      </c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9"/>
    </row>
    <row r="6" spans="1:25" s="157" customFormat="1" ht="26.25" customHeight="1" thickBot="1">
      <c r="A6" s="653"/>
      <c r="B6" s="687" t="s">
        <v>450</v>
      </c>
      <c r="C6" s="688"/>
      <c r="D6" s="688"/>
      <c r="E6" s="688"/>
      <c r="F6" s="688"/>
      <c r="G6" s="692" t="s">
        <v>34</v>
      </c>
      <c r="H6" s="687" t="s">
        <v>149</v>
      </c>
      <c r="I6" s="688"/>
      <c r="J6" s="688"/>
      <c r="K6" s="688"/>
      <c r="L6" s="688"/>
      <c r="M6" s="689" t="s">
        <v>33</v>
      </c>
      <c r="N6" s="687" t="s">
        <v>451</v>
      </c>
      <c r="O6" s="688"/>
      <c r="P6" s="688"/>
      <c r="Q6" s="688"/>
      <c r="R6" s="688"/>
      <c r="S6" s="692" t="s">
        <v>34</v>
      </c>
      <c r="T6" s="687" t="s">
        <v>150</v>
      </c>
      <c r="U6" s="688"/>
      <c r="V6" s="688"/>
      <c r="W6" s="688"/>
      <c r="X6" s="688"/>
      <c r="Y6" s="705" t="s">
        <v>33</v>
      </c>
    </row>
    <row r="7" spans="1:25" s="157" customFormat="1" ht="26.25" customHeight="1">
      <c r="A7" s="654"/>
      <c r="B7" s="647" t="s">
        <v>22</v>
      </c>
      <c r="C7" s="639"/>
      <c r="D7" s="638" t="s">
        <v>21</v>
      </c>
      <c r="E7" s="639"/>
      <c r="F7" s="718" t="s">
        <v>17</v>
      </c>
      <c r="G7" s="693"/>
      <c r="H7" s="647" t="s">
        <v>22</v>
      </c>
      <c r="I7" s="639"/>
      <c r="J7" s="638" t="s">
        <v>21</v>
      </c>
      <c r="K7" s="639"/>
      <c r="L7" s="718" t="s">
        <v>17</v>
      </c>
      <c r="M7" s="690"/>
      <c r="N7" s="647" t="s">
        <v>22</v>
      </c>
      <c r="O7" s="639"/>
      <c r="P7" s="638" t="s">
        <v>21</v>
      </c>
      <c r="Q7" s="639"/>
      <c r="R7" s="718" t="s">
        <v>17</v>
      </c>
      <c r="S7" s="693"/>
      <c r="T7" s="647" t="s">
        <v>22</v>
      </c>
      <c r="U7" s="639"/>
      <c r="V7" s="638" t="s">
        <v>21</v>
      </c>
      <c r="W7" s="639"/>
      <c r="X7" s="718" t="s">
        <v>17</v>
      </c>
      <c r="Y7" s="706"/>
    </row>
    <row r="8" spans="1:25" s="254" customFormat="1" ht="15" thickBot="1">
      <c r="A8" s="655"/>
      <c r="B8" s="257" t="s">
        <v>31</v>
      </c>
      <c r="C8" s="255" t="s">
        <v>30</v>
      </c>
      <c r="D8" s="256" t="s">
        <v>31</v>
      </c>
      <c r="E8" s="255" t="s">
        <v>30</v>
      </c>
      <c r="F8" s="701"/>
      <c r="G8" s="694"/>
      <c r="H8" s="257" t="s">
        <v>31</v>
      </c>
      <c r="I8" s="255" t="s">
        <v>30</v>
      </c>
      <c r="J8" s="256" t="s">
        <v>31</v>
      </c>
      <c r="K8" s="255" t="s">
        <v>30</v>
      </c>
      <c r="L8" s="701"/>
      <c r="M8" s="691"/>
      <c r="N8" s="257" t="s">
        <v>31</v>
      </c>
      <c r="O8" s="255" t="s">
        <v>30</v>
      </c>
      <c r="P8" s="256" t="s">
        <v>31</v>
      </c>
      <c r="Q8" s="255" t="s">
        <v>30</v>
      </c>
      <c r="R8" s="701"/>
      <c r="S8" s="694"/>
      <c r="T8" s="257" t="s">
        <v>31</v>
      </c>
      <c r="U8" s="255" t="s">
        <v>30</v>
      </c>
      <c r="V8" s="256" t="s">
        <v>31</v>
      </c>
      <c r="W8" s="255" t="s">
        <v>30</v>
      </c>
      <c r="X8" s="701"/>
      <c r="Y8" s="707"/>
    </row>
    <row r="9" spans="1:25" s="146" customFormat="1" ht="18" customHeight="1" thickBot="1" thickTop="1">
      <c r="A9" s="317" t="s">
        <v>24</v>
      </c>
      <c r="B9" s="316">
        <f>B10+B26+B44+B55+B71+B77</f>
        <v>27124.278</v>
      </c>
      <c r="C9" s="315">
        <f>C10+C26+C44+C55+C71+C77</f>
        <v>14538.316</v>
      </c>
      <c r="D9" s="313">
        <f>D10+D26+D44+D55+D71+D77</f>
        <v>5137.088</v>
      </c>
      <c r="E9" s="314">
        <f>E10+E26+E44+E55+E71+E77</f>
        <v>950.4710000000001</v>
      </c>
      <c r="F9" s="313">
        <f aca="true" t="shared" si="0" ref="F9:F17">SUM(B9:E9)</f>
        <v>47750.153</v>
      </c>
      <c r="G9" s="325">
        <f aca="true" t="shared" si="1" ref="G9:G17">F9/$F$9</f>
        <v>1</v>
      </c>
      <c r="H9" s="316">
        <f>H10+H26+H44+H55+H71+H77</f>
        <v>26864.516</v>
      </c>
      <c r="I9" s="315">
        <f>I10+I26+I44+I55+I71+I77</f>
        <v>13515.878999999999</v>
      </c>
      <c r="J9" s="313">
        <f>J10+J26+J44+J55+J71+J77</f>
        <v>3039.6059999999998</v>
      </c>
      <c r="K9" s="314">
        <f>K10+K26+K44+K55+K71+K77</f>
        <v>1770.6569999999997</v>
      </c>
      <c r="L9" s="313">
        <f aca="true" t="shared" si="2" ref="L9:L17">SUM(H9:K9)</f>
        <v>45190.657999999996</v>
      </c>
      <c r="M9" s="390">
        <f aca="true" t="shared" si="3" ref="M9:M17">IF(ISERROR(F9/L9-1),"         /0",(F9/L9-1))</f>
        <v>0.056637701535569684</v>
      </c>
      <c r="N9" s="395">
        <f>N10+N26+N44+N55+N71+N77</f>
        <v>54677.10300000001</v>
      </c>
      <c r="O9" s="315">
        <f>O10+O26+O44+O55+O71+O77</f>
        <v>28786.318</v>
      </c>
      <c r="P9" s="313">
        <f>P10+P26+P44+P55+P71+P77</f>
        <v>8447.705</v>
      </c>
      <c r="Q9" s="314">
        <f>Q10+Q26+Q44+Q55+Q71+Q77</f>
        <v>2008.6449999999998</v>
      </c>
      <c r="R9" s="313">
        <f aca="true" t="shared" si="4" ref="R9:R17">SUM(N9:Q9)</f>
        <v>93919.77100000001</v>
      </c>
      <c r="S9" s="410">
        <f aca="true" t="shared" si="5" ref="S9:S17">R9/$R$9</f>
        <v>1</v>
      </c>
      <c r="T9" s="316">
        <f>T10+T26+T44+T55+T71+T77</f>
        <v>52773.06900000001</v>
      </c>
      <c r="U9" s="315">
        <f>U10+U26+U44+U55+U71+U77</f>
        <v>26491.985999999997</v>
      </c>
      <c r="V9" s="313">
        <f>V10+V26+V44+V55+V71+V77</f>
        <v>7139.894999999999</v>
      </c>
      <c r="W9" s="314">
        <f>W10+W26+W44+W55+W71+W77</f>
        <v>3638.8869999999997</v>
      </c>
      <c r="X9" s="313">
        <f aca="true" t="shared" si="6" ref="X9:X17">SUM(T9:W9)</f>
        <v>90043.83700000001</v>
      </c>
      <c r="Y9" s="312">
        <f>IF(ISERROR(R9/X9-1),"         /0",(R9/X9-1))</f>
        <v>0.04304496708642036</v>
      </c>
    </row>
    <row r="10" spans="1:25" s="224" customFormat="1" ht="19.5" customHeight="1">
      <c r="A10" s="231" t="s">
        <v>61</v>
      </c>
      <c r="B10" s="228">
        <f>SUM(B11:B25)</f>
        <v>17850.497</v>
      </c>
      <c r="C10" s="227">
        <f>SUM(C11:C25)</f>
        <v>7026.7699999999995</v>
      </c>
      <c r="D10" s="226">
        <f>SUM(D11:D25)</f>
        <v>4048.495</v>
      </c>
      <c r="E10" s="298">
        <f>SUM(E11:E25)</f>
        <v>617.681</v>
      </c>
      <c r="F10" s="226">
        <f t="shared" si="0"/>
        <v>29543.443</v>
      </c>
      <c r="G10" s="229">
        <f t="shared" si="1"/>
        <v>0.6187088657077182</v>
      </c>
      <c r="H10" s="228">
        <f>SUM(H11:H25)</f>
        <v>18514.64</v>
      </c>
      <c r="I10" s="227">
        <f>SUM(I11:I25)</f>
        <v>6704.532</v>
      </c>
      <c r="J10" s="226">
        <f>SUM(J11:J25)</f>
        <v>2747.958</v>
      </c>
      <c r="K10" s="298">
        <f>SUM(K11:K25)</f>
        <v>1065.502</v>
      </c>
      <c r="L10" s="226">
        <f t="shared" si="2"/>
        <v>29032.631999999998</v>
      </c>
      <c r="M10" s="391">
        <f t="shared" si="3"/>
        <v>0.017594374495567555</v>
      </c>
      <c r="N10" s="396">
        <f>SUM(N11:N25)</f>
        <v>36995.37500000001</v>
      </c>
      <c r="O10" s="227">
        <f>SUM(O11:O25)</f>
        <v>14146.197</v>
      </c>
      <c r="P10" s="226">
        <f>SUM(P11:P25)</f>
        <v>7293.116</v>
      </c>
      <c r="Q10" s="298">
        <f>SUM(Q11:Q25)</f>
        <v>1405.558</v>
      </c>
      <c r="R10" s="226">
        <f t="shared" si="4"/>
        <v>59840.24600000001</v>
      </c>
      <c r="S10" s="411">
        <f t="shared" si="5"/>
        <v>0.6371421625378537</v>
      </c>
      <c r="T10" s="228">
        <f>SUM(T11:T25)</f>
        <v>36836.213</v>
      </c>
      <c r="U10" s="227">
        <f>SUM(U11:U25)</f>
        <v>13799.806999999999</v>
      </c>
      <c r="V10" s="226">
        <f>SUM(V11:V25)</f>
        <v>6761.215999999999</v>
      </c>
      <c r="W10" s="298">
        <f>SUM(W11:W25)</f>
        <v>2251.145</v>
      </c>
      <c r="X10" s="226">
        <f t="shared" si="6"/>
        <v>59648.381</v>
      </c>
      <c r="Y10" s="225">
        <f aca="true" t="shared" si="7" ref="Y10:Y17">IF(ISERROR(R10/X10-1),"         /0",IF(R10/X10&gt;5,"  *  ",(R10/X10-1)))</f>
        <v>0.003216600296326755</v>
      </c>
    </row>
    <row r="11" spans="1:25" ht="19.5" customHeight="1">
      <c r="A11" s="223" t="s">
        <v>164</v>
      </c>
      <c r="B11" s="221">
        <v>7176.171</v>
      </c>
      <c r="C11" s="218">
        <v>3514.4079999999994</v>
      </c>
      <c r="D11" s="217">
        <v>0</v>
      </c>
      <c r="E11" s="269">
        <v>0</v>
      </c>
      <c r="F11" s="217">
        <f t="shared" si="0"/>
        <v>10690.579</v>
      </c>
      <c r="G11" s="220">
        <f t="shared" si="1"/>
        <v>0.22388575383203485</v>
      </c>
      <c r="H11" s="221">
        <v>5289.339999999999</v>
      </c>
      <c r="I11" s="218">
        <v>3096.463</v>
      </c>
      <c r="J11" s="217">
        <v>43.935</v>
      </c>
      <c r="K11" s="269"/>
      <c r="L11" s="217">
        <f t="shared" si="2"/>
        <v>8429.738</v>
      </c>
      <c r="M11" s="392">
        <f t="shared" si="3"/>
        <v>0.2681982524249271</v>
      </c>
      <c r="N11" s="397">
        <v>15038.145</v>
      </c>
      <c r="O11" s="218">
        <v>6862.004</v>
      </c>
      <c r="P11" s="217"/>
      <c r="Q11" s="269"/>
      <c r="R11" s="217">
        <f t="shared" si="4"/>
        <v>21900.149</v>
      </c>
      <c r="S11" s="412">
        <f t="shared" si="5"/>
        <v>0.23317932706628938</v>
      </c>
      <c r="T11" s="221">
        <v>10503.459</v>
      </c>
      <c r="U11" s="218">
        <v>6025.31</v>
      </c>
      <c r="V11" s="217">
        <v>43.935</v>
      </c>
      <c r="W11" s="269"/>
      <c r="X11" s="217">
        <f t="shared" si="6"/>
        <v>16572.704</v>
      </c>
      <c r="Y11" s="216">
        <f t="shared" si="7"/>
        <v>0.3214590087411202</v>
      </c>
    </row>
    <row r="12" spans="1:25" ht="19.5" customHeight="1">
      <c r="A12" s="223" t="s">
        <v>196</v>
      </c>
      <c r="B12" s="221">
        <v>1717.175</v>
      </c>
      <c r="C12" s="218">
        <v>1385.067</v>
      </c>
      <c r="D12" s="217">
        <v>1487.133</v>
      </c>
      <c r="E12" s="269">
        <v>51.348</v>
      </c>
      <c r="F12" s="217">
        <f t="shared" si="0"/>
        <v>4640.723</v>
      </c>
      <c r="G12" s="220">
        <f t="shared" si="1"/>
        <v>0.09718760482296256</v>
      </c>
      <c r="H12" s="221">
        <v>2694.2039999999997</v>
      </c>
      <c r="I12" s="218">
        <v>1036.638</v>
      </c>
      <c r="J12" s="217"/>
      <c r="K12" s="269"/>
      <c r="L12" s="217">
        <f t="shared" si="2"/>
        <v>3730.8419999999996</v>
      </c>
      <c r="M12" s="392">
        <f t="shared" si="3"/>
        <v>0.2438808719318588</v>
      </c>
      <c r="N12" s="397">
        <v>4127.33</v>
      </c>
      <c r="O12" s="218">
        <v>2225.001</v>
      </c>
      <c r="P12" s="217">
        <v>2131.639</v>
      </c>
      <c r="Q12" s="269">
        <v>375.63000000000005</v>
      </c>
      <c r="R12" s="217">
        <f t="shared" si="4"/>
        <v>8859.6</v>
      </c>
      <c r="S12" s="412">
        <f t="shared" si="5"/>
        <v>0.09433157582975793</v>
      </c>
      <c r="T12" s="221">
        <v>4382.715</v>
      </c>
      <c r="U12" s="218">
        <v>1792.382</v>
      </c>
      <c r="V12" s="217">
        <v>858.135</v>
      </c>
      <c r="W12" s="269">
        <v>117.774</v>
      </c>
      <c r="X12" s="217">
        <f t="shared" si="6"/>
        <v>7151.006</v>
      </c>
      <c r="Y12" s="216">
        <f t="shared" si="7"/>
        <v>0.23893057843889376</v>
      </c>
    </row>
    <row r="13" spans="1:25" ht="19.5" customHeight="1">
      <c r="A13" s="223" t="s">
        <v>169</v>
      </c>
      <c r="B13" s="221">
        <v>3893.693</v>
      </c>
      <c r="C13" s="218">
        <v>344.46099999999996</v>
      </c>
      <c r="D13" s="217">
        <v>0</v>
      </c>
      <c r="E13" s="269">
        <v>0</v>
      </c>
      <c r="F13" s="217">
        <f t="shared" si="0"/>
        <v>4238.154</v>
      </c>
      <c r="G13" s="220">
        <f t="shared" si="1"/>
        <v>0.08875686743872843</v>
      </c>
      <c r="H13" s="221">
        <v>3885.181</v>
      </c>
      <c r="I13" s="218">
        <v>779.7959999999999</v>
      </c>
      <c r="J13" s="217"/>
      <c r="K13" s="269"/>
      <c r="L13" s="217">
        <f t="shared" si="2"/>
        <v>4664.977</v>
      </c>
      <c r="M13" s="392">
        <f t="shared" si="3"/>
        <v>-0.09149519922606253</v>
      </c>
      <c r="N13" s="397">
        <v>7112.958</v>
      </c>
      <c r="O13" s="218">
        <v>966.1219999999998</v>
      </c>
      <c r="P13" s="217"/>
      <c r="Q13" s="269"/>
      <c r="R13" s="217">
        <f t="shared" si="4"/>
        <v>8079.08</v>
      </c>
      <c r="S13" s="412">
        <f t="shared" si="5"/>
        <v>0.08602107856502332</v>
      </c>
      <c r="T13" s="221">
        <v>7726.839</v>
      </c>
      <c r="U13" s="218">
        <v>1732.6679999999997</v>
      </c>
      <c r="V13" s="217"/>
      <c r="W13" s="269"/>
      <c r="X13" s="217">
        <f t="shared" si="6"/>
        <v>9459.507</v>
      </c>
      <c r="Y13" s="216">
        <f t="shared" si="7"/>
        <v>-0.14593012088262103</v>
      </c>
    </row>
    <row r="14" spans="1:25" ht="19.5" customHeight="1">
      <c r="A14" s="223" t="s">
        <v>195</v>
      </c>
      <c r="B14" s="221">
        <v>2912.089</v>
      </c>
      <c r="C14" s="218">
        <v>912.043</v>
      </c>
      <c r="D14" s="217">
        <v>0</v>
      </c>
      <c r="E14" s="269">
        <v>0</v>
      </c>
      <c r="F14" s="217">
        <f t="shared" si="0"/>
        <v>3824.132</v>
      </c>
      <c r="G14" s="220">
        <f t="shared" si="1"/>
        <v>0.08008627741988597</v>
      </c>
      <c r="H14" s="221">
        <v>3673.785</v>
      </c>
      <c r="I14" s="218">
        <v>897.78</v>
      </c>
      <c r="J14" s="217"/>
      <c r="K14" s="269"/>
      <c r="L14" s="217">
        <f t="shared" si="2"/>
        <v>4571.565</v>
      </c>
      <c r="M14" s="392">
        <f t="shared" si="3"/>
        <v>-0.1634960894135815</v>
      </c>
      <c r="N14" s="397">
        <v>5930.077</v>
      </c>
      <c r="O14" s="218">
        <v>2299.78</v>
      </c>
      <c r="P14" s="217"/>
      <c r="Q14" s="269"/>
      <c r="R14" s="217">
        <f t="shared" si="4"/>
        <v>8229.857</v>
      </c>
      <c r="S14" s="412">
        <f t="shared" si="5"/>
        <v>0.08762645939586032</v>
      </c>
      <c r="T14" s="221">
        <v>7959.857000000001</v>
      </c>
      <c r="U14" s="218">
        <v>2357.078</v>
      </c>
      <c r="V14" s="217"/>
      <c r="W14" s="269"/>
      <c r="X14" s="217">
        <f t="shared" si="6"/>
        <v>10316.935000000001</v>
      </c>
      <c r="Y14" s="216">
        <f t="shared" si="7"/>
        <v>-0.20229632153347876</v>
      </c>
    </row>
    <row r="15" spans="1:25" ht="19.5" customHeight="1">
      <c r="A15" s="223" t="s">
        <v>197</v>
      </c>
      <c r="B15" s="221">
        <v>0</v>
      </c>
      <c r="C15" s="218">
        <v>0</v>
      </c>
      <c r="D15" s="217">
        <v>1899.202</v>
      </c>
      <c r="E15" s="269">
        <v>506.92199999999997</v>
      </c>
      <c r="F15" s="217">
        <f t="shared" si="0"/>
        <v>2406.124</v>
      </c>
      <c r="G15" s="220">
        <f t="shared" si="1"/>
        <v>0.05038986995497166</v>
      </c>
      <c r="H15" s="221"/>
      <c r="I15" s="218"/>
      <c r="J15" s="217">
        <v>1719.929</v>
      </c>
      <c r="K15" s="269">
        <v>443.99100000000004</v>
      </c>
      <c r="L15" s="217">
        <f t="shared" si="2"/>
        <v>2163.92</v>
      </c>
      <c r="M15" s="392">
        <f t="shared" si="3"/>
        <v>0.11192835224962083</v>
      </c>
      <c r="N15" s="397"/>
      <c r="O15" s="218"/>
      <c r="P15" s="217">
        <v>4498.817</v>
      </c>
      <c r="Q15" s="269">
        <v>970.347</v>
      </c>
      <c r="R15" s="217">
        <f t="shared" si="4"/>
        <v>5469.164</v>
      </c>
      <c r="S15" s="412">
        <f t="shared" si="5"/>
        <v>0.058232297010179034</v>
      </c>
      <c r="T15" s="221"/>
      <c r="U15" s="218"/>
      <c r="V15" s="217">
        <v>3841.067</v>
      </c>
      <c r="W15" s="269">
        <v>840.2850000000001</v>
      </c>
      <c r="X15" s="217">
        <f t="shared" si="6"/>
        <v>4681.352</v>
      </c>
      <c r="Y15" s="216">
        <f t="shared" si="7"/>
        <v>0.16828728111024338</v>
      </c>
    </row>
    <row r="16" spans="1:25" ht="19.5" customHeight="1">
      <c r="A16" s="223" t="s">
        <v>151</v>
      </c>
      <c r="B16" s="221">
        <v>490.5280000000001</v>
      </c>
      <c r="C16" s="218">
        <v>357.22200000000004</v>
      </c>
      <c r="D16" s="217">
        <v>0</v>
      </c>
      <c r="E16" s="269">
        <v>0</v>
      </c>
      <c r="F16" s="217">
        <f t="shared" si="0"/>
        <v>847.7500000000001</v>
      </c>
      <c r="G16" s="220">
        <f t="shared" si="1"/>
        <v>0.017753869814825518</v>
      </c>
      <c r="H16" s="221">
        <v>559.2689999999999</v>
      </c>
      <c r="I16" s="218">
        <v>351.817</v>
      </c>
      <c r="J16" s="217">
        <v>0</v>
      </c>
      <c r="K16" s="269"/>
      <c r="L16" s="217">
        <f t="shared" si="2"/>
        <v>911.0859999999999</v>
      </c>
      <c r="M16" s="392">
        <f t="shared" si="3"/>
        <v>-0.06951703790860553</v>
      </c>
      <c r="N16" s="397">
        <v>978.642</v>
      </c>
      <c r="O16" s="218">
        <v>687.054</v>
      </c>
      <c r="P16" s="217">
        <v>0</v>
      </c>
      <c r="Q16" s="269">
        <v>0</v>
      </c>
      <c r="R16" s="217">
        <f t="shared" si="4"/>
        <v>1665.696</v>
      </c>
      <c r="S16" s="412">
        <f t="shared" si="5"/>
        <v>0.017735307297544408</v>
      </c>
      <c r="T16" s="221">
        <v>1186.554</v>
      </c>
      <c r="U16" s="218">
        <v>656.848</v>
      </c>
      <c r="V16" s="217">
        <v>0</v>
      </c>
      <c r="W16" s="269">
        <v>0</v>
      </c>
      <c r="X16" s="217">
        <f t="shared" si="6"/>
        <v>1843.402</v>
      </c>
      <c r="Y16" s="216">
        <f t="shared" si="7"/>
        <v>-0.09640111055537537</v>
      </c>
    </row>
    <row r="17" spans="1:25" ht="19.5" customHeight="1">
      <c r="A17" s="223" t="s">
        <v>458</v>
      </c>
      <c r="B17" s="221">
        <v>0</v>
      </c>
      <c r="C17" s="218">
        <v>0</v>
      </c>
      <c r="D17" s="217">
        <v>661.74</v>
      </c>
      <c r="E17" s="269">
        <v>59.023</v>
      </c>
      <c r="F17" s="217">
        <f t="shared" si="0"/>
        <v>720.763</v>
      </c>
      <c r="G17" s="220">
        <f t="shared" si="1"/>
        <v>0.015094464723495233</v>
      </c>
      <c r="H17" s="221"/>
      <c r="I17" s="218"/>
      <c r="J17" s="217"/>
      <c r="K17" s="269"/>
      <c r="L17" s="217">
        <f t="shared" si="2"/>
        <v>0</v>
      </c>
      <c r="M17" s="392" t="str">
        <f t="shared" si="3"/>
        <v>         /0</v>
      </c>
      <c r="N17" s="397"/>
      <c r="O17" s="218"/>
      <c r="P17" s="217">
        <v>661.74</v>
      </c>
      <c r="Q17" s="269">
        <v>59.023</v>
      </c>
      <c r="R17" s="217">
        <f t="shared" si="4"/>
        <v>720.763</v>
      </c>
      <c r="S17" s="412">
        <f t="shared" si="5"/>
        <v>0.007674241454443069</v>
      </c>
      <c r="T17" s="221"/>
      <c r="U17" s="218"/>
      <c r="V17" s="217"/>
      <c r="W17" s="269"/>
      <c r="X17" s="217">
        <f t="shared" si="6"/>
        <v>0</v>
      </c>
      <c r="Y17" s="216" t="str">
        <f t="shared" si="7"/>
        <v>         /0</v>
      </c>
    </row>
    <row r="18" spans="1:25" ht="19.5" customHeight="1">
      <c r="A18" s="223" t="s">
        <v>200</v>
      </c>
      <c r="B18" s="221">
        <v>671.353</v>
      </c>
      <c r="C18" s="218">
        <v>0</v>
      </c>
      <c r="D18" s="217">
        <v>0</v>
      </c>
      <c r="E18" s="269">
        <v>0</v>
      </c>
      <c r="F18" s="217">
        <f aca="true" t="shared" si="8" ref="F18:F25">SUM(B18:E18)</f>
        <v>671.353</v>
      </c>
      <c r="G18" s="220">
        <f aca="true" t="shared" si="9" ref="G18:G25">F18/$F$9</f>
        <v>0.014059703641159013</v>
      </c>
      <c r="H18" s="221">
        <v>739.269</v>
      </c>
      <c r="I18" s="218"/>
      <c r="J18" s="217"/>
      <c r="K18" s="269"/>
      <c r="L18" s="217">
        <f aca="true" t="shared" si="10" ref="L18:L25">SUM(H18:K18)</f>
        <v>739.269</v>
      </c>
      <c r="M18" s="392">
        <f aca="true" t="shared" si="11" ref="M18:M25">IF(ISERROR(F18/L18-1),"         /0",(F18/L18-1))</f>
        <v>-0.09186913018130083</v>
      </c>
      <c r="N18" s="397">
        <v>1609.333</v>
      </c>
      <c r="O18" s="218"/>
      <c r="P18" s="217"/>
      <c r="Q18" s="269"/>
      <c r="R18" s="217">
        <f aca="true" t="shared" si="12" ref="R18:R25">SUM(N18:Q18)</f>
        <v>1609.333</v>
      </c>
      <c r="S18" s="412">
        <f aca="true" t="shared" si="13" ref="S18:S25">R18/$R$9</f>
        <v>0.01713518871335408</v>
      </c>
      <c r="T18" s="221">
        <v>1513.335</v>
      </c>
      <c r="U18" s="218"/>
      <c r="V18" s="217"/>
      <c r="W18" s="269"/>
      <c r="X18" s="217">
        <f aca="true" t="shared" si="14" ref="X18:X25">SUM(T18:W18)</f>
        <v>1513.335</v>
      </c>
      <c r="Y18" s="216">
        <f aca="true" t="shared" si="15" ref="Y18:Y25">IF(ISERROR(R18/X18-1),"         /0",IF(R18/X18&gt;5,"  *  ",(R18/X18-1)))</f>
        <v>0.06343473190007498</v>
      </c>
    </row>
    <row r="19" spans="1:25" ht="19.5" customHeight="1">
      <c r="A19" s="223" t="s">
        <v>199</v>
      </c>
      <c r="B19" s="221">
        <v>434.781</v>
      </c>
      <c r="C19" s="218">
        <v>61.948</v>
      </c>
      <c r="D19" s="217">
        <v>0</v>
      </c>
      <c r="E19" s="269">
        <v>0</v>
      </c>
      <c r="F19" s="217">
        <f t="shared" si="8"/>
        <v>496.729</v>
      </c>
      <c r="G19" s="220">
        <f t="shared" si="9"/>
        <v>0.01040266823857088</v>
      </c>
      <c r="H19" s="221">
        <v>996.6769999999999</v>
      </c>
      <c r="I19" s="218">
        <v>164.47199999999998</v>
      </c>
      <c r="J19" s="217"/>
      <c r="K19" s="269"/>
      <c r="L19" s="217">
        <f t="shared" si="10"/>
        <v>1161.149</v>
      </c>
      <c r="M19" s="392">
        <f t="shared" si="11"/>
        <v>-0.5722090791104328</v>
      </c>
      <c r="N19" s="397">
        <v>1108.444</v>
      </c>
      <c r="O19" s="218">
        <v>127.92000000000002</v>
      </c>
      <c r="P19" s="217"/>
      <c r="Q19" s="269"/>
      <c r="R19" s="217">
        <f t="shared" si="12"/>
        <v>1236.364</v>
      </c>
      <c r="S19" s="412">
        <f t="shared" si="13"/>
        <v>0.013164044022211255</v>
      </c>
      <c r="T19" s="221">
        <v>2260.0829999999996</v>
      </c>
      <c r="U19" s="218">
        <v>484.5930000000001</v>
      </c>
      <c r="V19" s="217"/>
      <c r="W19" s="269"/>
      <c r="X19" s="217">
        <f t="shared" si="14"/>
        <v>2744.6759999999995</v>
      </c>
      <c r="Y19" s="216">
        <f t="shared" si="15"/>
        <v>-0.5495410022895233</v>
      </c>
    </row>
    <row r="20" spans="1:25" ht="19.5" customHeight="1">
      <c r="A20" s="223" t="s">
        <v>174</v>
      </c>
      <c r="B20" s="221">
        <v>205.33800000000002</v>
      </c>
      <c r="C20" s="218">
        <v>132.37</v>
      </c>
      <c r="D20" s="217">
        <v>0</v>
      </c>
      <c r="E20" s="269">
        <v>0</v>
      </c>
      <c r="F20" s="217">
        <f>SUM(B20:E20)</f>
        <v>337.708</v>
      </c>
      <c r="G20" s="220">
        <f>F20/$F$9</f>
        <v>0.00707239618687714</v>
      </c>
      <c r="H20" s="221">
        <v>147.391</v>
      </c>
      <c r="I20" s="218">
        <v>122.603</v>
      </c>
      <c r="J20" s="217"/>
      <c r="K20" s="269"/>
      <c r="L20" s="217">
        <f>SUM(H20:K20)</f>
        <v>269.99399999999997</v>
      </c>
      <c r="M20" s="392">
        <f>IF(ISERROR(F20/L20-1),"         /0",(F20/L20-1))</f>
        <v>0.2507981658851681</v>
      </c>
      <c r="N20" s="397">
        <v>390.44199999999995</v>
      </c>
      <c r="O20" s="218">
        <v>235.855</v>
      </c>
      <c r="P20" s="217"/>
      <c r="Q20" s="269"/>
      <c r="R20" s="217">
        <f>SUM(N20:Q20)</f>
        <v>626.2969999999999</v>
      </c>
      <c r="S20" s="412">
        <f>R20/$R$9</f>
        <v>0.006668425543754785</v>
      </c>
      <c r="T20" s="221">
        <v>269.16</v>
      </c>
      <c r="U20" s="218">
        <v>240.01700000000002</v>
      </c>
      <c r="V20" s="217"/>
      <c r="W20" s="269"/>
      <c r="X20" s="217">
        <f>SUM(T20:W20)</f>
        <v>509.177</v>
      </c>
      <c r="Y20" s="216">
        <f>IF(ISERROR(R20/X20-1),"         /0",IF(R20/X20&gt;5,"  *  ",(R20/X20-1)))</f>
        <v>0.2300182451289039</v>
      </c>
    </row>
    <row r="21" spans="1:25" ht="19.5" customHeight="1">
      <c r="A21" s="223" t="s">
        <v>204</v>
      </c>
      <c r="B21" s="221">
        <v>0</v>
      </c>
      <c r="C21" s="218">
        <v>204.018</v>
      </c>
      <c r="D21" s="217">
        <v>0</v>
      </c>
      <c r="E21" s="269">
        <v>0</v>
      </c>
      <c r="F21" s="217">
        <f t="shared" si="8"/>
        <v>204.018</v>
      </c>
      <c r="G21" s="220">
        <f t="shared" si="9"/>
        <v>0.004272614581988879</v>
      </c>
      <c r="H21" s="221">
        <v>269.99</v>
      </c>
      <c r="I21" s="218">
        <v>159.713</v>
      </c>
      <c r="J21" s="217"/>
      <c r="K21" s="269"/>
      <c r="L21" s="217">
        <f t="shared" si="10"/>
        <v>429.703</v>
      </c>
      <c r="M21" s="392">
        <f t="shared" si="11"/>
        <v>-0.5252115996397512</v>
      </c>
      <c r="N21" s="397"/>
      <c r="O21" s="218">
        <v>501.909</v>
      </c>
      <c r="P21" s="217"/>
      <c r="Q21" s="269"/>
      <c r="R21" s="217">
        <f t="shared" si="12"/>
        <v>501.909</v>
      </c>
      <c r="S21" s="412">
        <f t="shared" si="13"/>
        <v>0.005344018566655151</v>
      </c>
      <c r="T21" s="221">
        <v>545.222</v>
      </c>
      <c r="U21" s="218">
        <v>282.052</v>
      </c>
      <c r="V21" s="217"/>
      <c r="W21" s="269"/>
      <c r="X21" s="217">
        <f t="shared" si="14"/>
        <v>827.274</v>
      </c>
      <c r="Y21" s="216">
        <f t="shared" si="15"/>
        <v>-0.39329774657489536</v>
      </c>
    </row>
    <row r="22" spans="1:25" ht="19.5" customHeight="1">
      <c r="A22" s="223" t="s">
        <v>191</v>
      </c>
      <c r="B22" s="221">
        <v>74.88600000000001</v>
      </c>
      <c r="C22" s="218">
        <v>94.674</v>
      </c>
      <c r="D22" s="217">
        <v>0</v>
      </c>
      <c r="E22" s="269">
        <v>0</v>
      </c>
      <c r="F22" s="217">
        <f t="shared" si="8"/>
        <v>169.56</v>
      </c>
      <c r="G22" s="220">
        <f t="shared" si="9"/>
        <v>0.0035509833863778405</v>
      </c>
      <c r="H22" s="221">
        <v>83.469</v>
      </c>
      <c r="I22" s="218">
        <v>82.423</v>
      </c>
      <c r="J22" s="217"/>
      <c r="K22" s="269"/>
      <c r="L22" s="217">
        <f t="shared" si="10"/>
        <v>165.892</v>
      </c>
      <c r="M22" s="392">
        <f t="shared" si="11"/>
        <v>0.022110770862971085</v>
      </c>
      <c r="N22" s="397">
        <v>165.166</v>
      </c>
      <c r="O22" s="218">
        <v>174.804</v>
      </c>
      <c r="P22" s="217"/>
      <c r="Q22" s="269"/>
      <c r="R22" s="217">
        <f t="shared" si="12"/>
        <v>339.97</v>
      </c>
      <c r="S22" s="412">
        <f t="shared" si="13"/>
        <v>0.0036197916198070796</v>
      </c>
      <c r="T22" s="221">
        <v>158.667</v>
      </c>
      <c r="U22" s="218">
        <v>198.462</v>
      </c>
      <c r="V22" s="217"/>
      <c r="W22" s="269"/>
      <c r="X22" s="217">
        <f t="shared" si="14"/>
        <v>357.129</v>
      </c>
      <c r="Y22" s="216">
        <f t="shared" si="15"/>
        <v>-0.04804706422609195</v>
      </c>
    </row>
    <row r="23" spans="1:25" ht="19.5" customHeight="1">
      <c r="A23" s="223" t="s">
        <v>187</v>
      </c>
      <c r="B23" s="221">
        <v>111.5</v>
      </c>
      <c r="C23" s="218">
        <v>1.093</v>
      </c>
      <c r="D23" s="217">
        <v>0</v>
      </c>
      <c r="E23" s="269">
        <v>0</v>
      </c>
      <c r="F23" s="217">
        <f>SUM(B23:E23)</f>
        <v>112.593</v>
      </c>
      <c r="G23" s="220">
        <f t="shared" si="9"/>
        <v>0.0023579610310358588</v>
      </c>
      <c r="H23" s="221">
        <v>0</v>
      </c>
      <c r="I23" s="218">
        <v>0</v>
      </c>
      <c r="J23" s="217"/>
      <c r="K23" s="269"/>
      <c r="L23" s="217">
        <f>SUM(H23:K23)</f>
        <v>0</v>
      </c>
      <c r="M23" s="392" t="str">
        <f>IF(ISERROR(F23/L23-1),"         /0",(F23/L23-1))</f>
        <v>         /0</v>
      </c>
      <c r="N23" s="397">
        <v>244.65</v>
      </c>
      <c r="O23" s="218">
        <v>4.097</v>
      </c>
      <c r="P23" s="217"/>
      <c r="Q23" s="269"/>
      <c r="R23" s="217">
        <f>SUM(N23:Q23)</f>
        <v>248.747</v>
      </c>
      <c r="S23" s="412">
        <f t="shared" si="13"/>
        <v>0.0026485051800222126</v>
      </c>
      <c r="T23" s="221">
        <v>46.992000000000004</v>
      </c>
      <c r="U23" s="218">
        <v>0.14</v>
      </c>
      <c r="V23" s="217"/>
      <c r="W23" s="269"/>
      <c r="X23" s="217">
        <f>SUM(T23:W23)</f>
        <v>47.132000000000005</v>
      </c>
      <c r="Y23" s="216" t="str">
        <f>IF(ISERROR(R23/X23-1),"         /0",IF(R23/X23&gt;5,"  *  ",(R23/X23-1)))</f>
        <v>  *  </v>
      </c>
    </row>
    <row r="24" spans="1:25" ht="19.5" customHeight="1">
      <c r="A24" s="223" t="s">
        <v>198</v>
      </c>
      <c r="B24" s="221">
        <v>103.932</v>
      </c>
      <c r="C24" s="218">
        <v>0</v>
      </c>
      <c r="D24" s="217">
        <v>0</v>
      </c>
      <c r="E24" s="269">
        <v>0</v>
      </c>
      <c r="F24" s="217">
        <f t="shared" si="8"/>
        <v>103.932</v>
      </c>
      <c r="G24" s="220">
        <f t="shared" si="9"/>
        <v>0.00217657941326387</v>
      </c>
      <c r="H24" s="221">
        <v>57.589</v>
      </c>
      <c r="I24" s="218"/>
      <c r="J24" s="217"/>
      <c r="K24" s="269"/>
      <c r="L24" s="217">
        <f t="shared" si="10"/>
        <v>57.589</v>
      </c>
      <c r="M24" s="392">
        <f t="shared" si="11"/>
        <v>0.8047196513223012</v>
      </c>
      <c r="N24" s="397">
        <v>179.097</v>
      </c>
      <c r="O24" s="218"/>
      <c r="P24" s="217"/>
      <c r="Q24" s="269"/>
      <c r="R24" s="217">
        <f t="shared" si="12"/>
        <v>179.097</v>
      </c>
      <c r="S24" s="412">
        <f t="shared" si="13"/>
        <v>0.0019069147858122438</v>
      </c>
      <c r="T24" s="221">
        <v>111.10300000000001</v>
      </c>
      <c r="U24" s="218"/>
      <c r="V24" s="217"/>
      <c r="W24" s="269"/>
      <c r="X24" s="217">
        <f t="shared" si="14"/>
        <v>111.10300000000001</v>
      </c>
      <c r="Y24" s="216">
        <f t="shared" si="15"/>
        <v>0.6119906753192983</v>
      </c>
    </row>
    <row r="25" spans="1:25" ht="19.5" customHeight="1" thickBot="1">
      <c r="A25" s="223" t="s">
        <v>161</v>
      </c>
      <c r="B25" s="221">
        <v>59.051</v>
      </c>
      <c r="C25" s="218">
        <v>19.465999999999998</v>
      </c>
      <c r="D25" s="217">
        <v>0.42000000000000004</v>
      </c>
      <c r="E25" s="269">
        <v>0.388</v>
      </c>
      <c r="F25" s="217">
        <f t="shared" si="8"/>
        <v>79.325</v>
      </c>
      <c r="G25" s="220">
        <f t="shared" si="9"/>
        <v>0.0016612512215405887</v>
      </c>
      <c r="H25" s="221">
        <v>118.476</v>
      </c>
      <c r="I25" s="218">
        <v>12.827</v>
      </c>
      <c r="J25" s="217">
        <v>984.094</v>
      </c>
      <c r="K25" s="269">
        <v>621.511</v>
      </c>
      <c r="L25" s="217">
        <f t="shared" si="10"/>
        <v>1736.908</v>
      </c>
      <c r="M25" s="392">
        <f t="shared" si="11"/>
        <v>-0.954329763004143</v>
      </c>
      <c r="N25" s="397">
        <v>111.091</v>
      </c>
      <c r="O25" s="218">
        <v>61.650999999999996</v>
      </c>
      <c r="P25" s="217">
        <v>0.92</v>
      </c>
      <c r="Q25" s="269">
        <v>0.5579999999999999</v>
      </c>
      <c r="R25" s="217">
        <f t="shared" si="12"/>
        <v>174.21999999999997</v>
      </c>
      <c r="S25" s="412">
        <f t="shared" si="13"/>
        <v>0.001854987487139422</v>
      </c>
      <c r="T25" s="221">
        <v>172.227</v>
      </c>
      <c r="U25" s="218">
        <v>30.256999999999998</v>
      </c>
      <c r="V25" s="217">
        <v>2018.079</v>
      </c>
      <c r="W25" s="269">
        <v>1293.086</v>
      </c>
      <c r="X25" s="217">
        <f t="shared" si="14"/>
        <v>3513.6490000000003</v>
      </c>
      <c r="Y25" s="216">
        <f t="shared" si="15"/>
        <v>-0.9504162197191581</v>
      </c>
    </row>
    <row r="26" spans="1:25" s="224" customFormat="1" ht="19.5" customHeight="1">
      <c r="A26" s="231" t="s">
        <v>60</v>
      </c>
      <c r="B26" s="228">
        <f>SUM(B27:B43)</f>
        <v>3486.1329999999984</v>
      </c>
      <c r="C26" s="227">
        <f>SUM(C27:C43)</f>
        <v>4044.4589999999994</v>
      </c>
      <c r="D26" s="226">
        <f>SUM(D27:D43)</f>
        <v>364.786</v>
      </c>
      <c r="E26" s="298">
        <f>SUM(E27:E43)</f>
        <v>250.533</v>
      </c>
      <c r="F26" s="226">
        <f>SUM(B26:E26)</f>
        <v>8145.910999999998</v>
      </c>
      <c r="G26" s="229">
        <f>F26/$F$9</f>
        <v>0.17059444814763208</v>
      </c>
      <c r="H26" s="228">
        <f>SUM(H27:H43)</f>
        <v>3118.9010000000007</v>
      </c>
      <c r="I26" s="227">
        <f>SUM(I27:I43)</f>
        <v>3685.94</v>
      </c>
      <c r="J26" s="226">
        <f>SUM(J27:J43)</f>
        <v>123.83600000000001</v>
      </c>
      <c r="K26" s="298">
        <f>SUM(K27:K43)</f>
        <v>401.67600000000004</v>
      </c>
      <c r="L26" s="226">
        <f>SUM(H26:K26)</f>
        <v>7330.353000000001</v>
      </c>
      <c r="M26" s="391">
        <f>IF(ISERROR(F26/L26-1),"         /0",(F26/L26-1))</f>
        <v>0.11125767067424963</v>
      </c>
      <c r="N26" s="396">
        <f>SUM(N27:N43)</f>
        <v>6514.962999999998</v>
      </c>
      <c r="O26" s="227">
        <f>SUM(O27:O43)</f>
        <v>8213.148</v>
      </c>
      <c r="P26" s="226">
        <f>SUM(P27:P43)</f>
        <v>395.756</v>
      </c>
      <c r="Q26" s="298">
        <f>SUM(Q27:Q43)</f>
        <v>451.81600000000003</v>
      </c>
      <c r="R26" s="226">
        <f>SUM(N26:Q26)</f>
        <v>15575.682999999997</v>
      </c>
      <c r="S26" s="411">
        <f>R26/$R$9</f>
        <v>0.16584030001521188</v>
      </c>
      <c r="T26" s="228">
        <f>SUM(T27:T43)</f>
        <v>6031.845000000001</v>
      </c>
      <c r="U26" s="227">
        <f>SUM(U27:U43)</f>
        <v>6724.779999999999</v>
      </c>
      <c r="V26" s="226">
        <f>SUM(V27:V43)</f>
        <v>161.907</v>
      </c>
      <c r="W26" s="298">
        <f>SUM(W27:W43)</f>
        <v>806.867</v>
      </c>
      <c r="X26" s="226">
        <f>SUM(T26:W26)</f>
        <v>13725.399</v>
      </c>
      <c r="Y26" s="225">
        <f>IF(ISERROR(R26/X26-1),"         /0",IF(R26/X26&gt;5,"  *  ",(R26/X26-1)))</f>
        <v>0.13480730141251263</v>
      </c>
    </row>
    <row r="27" spans="1:25" ht="19.5" customHeight="1">
      <c r="A27" s="238" t="s">
        <v>164</v>
      </c>
      <c r="B27" s="235">
        <v>1568.71</v>
      </c>
      <c r="C27" s="233">
        <v>1185.5490000000002</v>
      </c>
      <c r="D27" s="234">
        <v>0</v>
      </c>
      <c r="E27" s="281">
        <v>0</v>
      </c>
      <c r="F27" s="234">
        <f>SUM(B27:E27)</f>
        <v>2754.259</v>
      </c>
      <c r="G27" s="236">
        <f>F27/$F$9</f>
        <v>0.05768063193431024</v>
      </c>
      <c r="H27" s="235">
        <v>1271.661</v>
      </c>
      <c r="I27" s="233">
        <v>1175.759</v>
      </c>
      <c r="J27" s="234"/>
      <c r="K27" s="233"/>
      <c r="L27" s="234">
        <f>SUM(H27:K27)</f>
        <v>2447.42</v>
      </c>
      <c r="M27" s="393">
        <f>IF(ISERROR(F27/L27-1),"         /0",(F27/L27-1))</f>
        <v>0.12537243301108925</v>
      </c>
      <c r="N27" s="398">
        <v>2829.9619999999995</v>
      </c>
      <c r="O27" s="233">
        <v>2594.075</v>
      </c>
      <c r="P27" s="234"/>
      <c r="Q27" s="233"/>
      <c r="R27" s="234">
        <f>SUM(N27:Q27)</f>
        <v>5424.036999999999</v>
      </c>
      <c r="S27" s="413">
        <f>R27/$R$9</f>
        <v>0.05775181244852055</v>
      </c>
      <c r="T27" s="235">
        <v>2446.258</v>
      </c>
      <c r="U27" s="233">
        <v>2223.62</v>
      </c>
      <c r="V27" s="234"/>
      <c r="W27" s="281"/>
      <c r="X27" s="234">
        <f>SUM(T27:W27)</f>
        <v>4669.878</v>
      </c>
      <c r="Y27" s="232">
        <f>IF(ISERROR(R27/X27-1),"         /0",IF(R27/X27&gt;5,"  *  ",(R27/X27-1)))</f>
        <v>0.161494368803639</v>
      </c>
    </row>
    <row r="28" spans="1:25" ht="19.5" customHeight="1">
      <c r="A28" s="238" t="s">
        <v>151</v>
      </c>
      <c r="B28" s="235">
        <v>680.222</v>
      </c>
      <c r="C28" s="233">
        <v>685.7249999999999</v>
      </c>
      <c r="D28" s="234">
        <v>0</v>
      </c>
      <c r="E28" s="281">
        <v>0</v>
      </c>
      <c r="F28" s="234">
        <f>SUM(B28:E28)</f>
        <v>1365.947</v>
      </c>
      <c r="G28" s="236">
        <f>F28/$F$9</f>
        <v>0.02860612823586136</v>
      </c>
      <c r="H28" s="235">
        <v>900.7909999999999</v>
      </c>
      <c r="I28" s="233">
        <v>896.4409999999999</v>
      </c>
      <c r="J28" s="234">
        <v>0</v>
      </c>
      <c r="K28" s="233"/>
      <c r="L28" s="234">
        <f>SUM(H28:K28)</f>
        <v>1797.232</v>
      </c>
      <c r="M28" s="393">
        <f>IF(ISERROR(F28/L28-1),"         /0",(F28/L28-1))</f>
        <v>-0.2399718010807731</v>
      </c>
      <c r="N28" s="398">
        <v>1465.1589999999999</v>
      </c>
      <c r="O28" s="233">
        <v>1457.022</v>
      </c>
      <c r="P28" s="234">
        <v>0</v>
      </c>
      <c r="Q28" s="233">
        <v>0</v>
      </c>
      <c r="R28" s="234">
        <f>SUM(N28:Q28)</f>
        <v>2922.1809999999996</v>
      </c>
      <c r="S28" s="413">
        <f>R28/$R$9</f>
        <v>0.031113587361706826</v>
      </c>
      <c r="T28" s="235">
        <v>1856.965</v>
      </c>
      <c r="U28" s="233">
        <v>1896.598</v>
      </c>
      <c r="V28" s="234">
        <v>0</v>
      </c>
      <c r="W28" s="233">
        <v>0</v>
      </c>
      <c r="X28" s="234">
        <f>SUM(T28:W28)</f>
        <v>3753.563</v>
      </c>
      <c r="Y28" s="232">
        <f>IF(ISERROR(R28/X28-1),"         /0",IF(R28/X28&gt;5,"  *  ",(R28/X28-1)))</f>
        <v>-0.22149142028520652</v>
      </c>
    </row>
    <row r="29" spans="1:25" ht="19.5" customHeight="1">
      <c r="A29" s="238" t="s">
        <v>454</v>
      </c>
      <c r="B29" s="235">
        <v>281.162</v>
      </c>
      <c r="C29" s="233">
        <v>742.728</v>
      </c>
      <c r="D29" s="234">
        <v>0</v>
      </c>
      <c r="E29" s="281">
        <v>0</v>
      </c>
      <c r="F29" s="234">
        <f>SUM(B29:E29)</f>
        <v>1023.8899999999999</v>
      </c>
      <c r="G29" s="236">
        <f>F29/$F$9</f>
        <v>0.02144265380678466</v>
      </c>
      <c r="H29" s="235"/>
      <c r="I29" s="233"/>
      <c r="J29" s="234"/>
      <c r="K29" s="233"/>
      <c r="L29" s="234">
        <f>SUM(H29:K29)</f>
        <v>0</v>
      </c>
      <c r="M29" s="393" t="str">
        <f>IF(ISERROR(F29/L29-1),"         /0",(F29/L29-1))</f>
        <v>         /0</v>
      </c>
      <c r="N29" s="398">
        <v>521.8019999999999</v>
      </c>
      <c r="O29" s="233">
        <v>1539.531</v>
      </c>
      <c r="P29" s="234"/>
      <c r="Q29" s="233"/>
      <c r="R29" s="234">
        <f>SUM(N29:Q29)</f>
        <v>2061.3329999999996</v>
      </c>
      <c r="S29" s="413">
        <f>R29/$R$9</f>
        <v>0.021947806921292425</v>
      </c>
      <c r="T29" s="235"/>
      <c r="U29" s="233"/>
      <c r="V29" s="234"/>
      <c r="W29" s="233"/>
      <c r="X29" s="234">
        <f>SUM(T29:W29)</f>
        <v>0</v>
      </c>
      <c r="Y29" s="232" t="str">
        <f>IF(ISERROR(R29/X29-1),"         /0",IF(R29/X29&gt;5,"  *  ",(R29/X29-1)))</f>
        <v>         /0</v>
      </c>
    </row>
    <row r="30" spans="1:25" ht="19.5" customHeight="1">
      <c r="A30" s="238" t="s">
        <v>163</v>
      </c>
      <c r="B30" s="235">
        <v>155.578</v>
      </c>
      <c r="C30" s="233">
        <v>341.879</v>
      </c>
      <c r="D30" s="234">
        <v>0</v>
      </c>
      <c r="E30" s="281">
        <v>0</v>
      </c>
      <c r="F30" s="234">
        <f aca="true" t="shared" si="16" ref="F30:F41">SUM(B30:E30)</f>
        <v>497.457</v>
      </c>
      <c r="G30" s="236">
        <f aca="true" t="shared" si="17" ref="G30:G41">F30/$F$9</f>
        <v>0.010417914263018174</v>
      </c>
      <c r="H30" s="235">
        <v>39.2</v>
      </c>
      <c r="I30" s="233">
        <v>56.421</v>
      </c>
      <c r="J30" s="234"/>
      <c r="K30" s="233"/>
      <c r="L30" s="234">
        <f aca="true" t="shared" si="18" ref="L30:L41">SUM(H30:K30)</f>
        <v>95.62100000000001</v>
      </c>
      <c r="M30" s="393">
        <f aca="true" t="shared" si="19" ref="M30:M41">IF(ISERROR(F30/L30-1),"         /0",(F30/L30-1))</f>
        <v>4.202382321874901</v>
      </c>
      <c r="N30" s="398">
        <v>220.89100000000002</v>
      </c>
      <c r="O30" s="233">
        <v>460.675</v>
      </c>
      <c r="P30" s="234"/>
      <c r="Q30" s="233"/>
      <c r="R30" s="234">
        <f aca="true" t="shared" si="20" ref="R30:R41">SUM(N30:Q30)</f>
        <v>681.566</v>
      </c>
      <c r="S30" s="413">
        <f aca="true" t="shared" si="21" ref="S30:S41">R30/$R$9</f>
        <v>0.007256895888300238</v>
      </c>
      <c r="T30" s="235">
        <v>179.59100000000004</v>
      </c>
      <c r="U30" s="233">
        <v>147.22699999999998</v>
      </c>
      <c r="V30" s="234"/>
      <c r="W30" s="233"/>
      <c r="X30" s="234">
        <f aca="true" t="shared" si="22" ref="X30:X41">SUM(T30:W30)</f>
        <v>326.818</v>
      </c>
      <c r="Y30" s="232">
        <f aca="true" t="shared" si="23" ref="Y30:Y41">IF(ISERROR(R30/X30-1),"         /0",IF(R30/X30&gt;5,"  *  ",(R30/X30-1)))</f>
        <v>1.0854604091573905</v>
      </c>
    </row>
    <row r="31" spans="1:25" ht="19.5" customHeight="1">
      <c r="A31" s="238" t="s">
        <v>173</v>
      </c>
      <c r="B31" s="235">
        <v>84.79599999999999</v>
      </c>
      <c r="C31" s="233">
        <v>184.46200000000002</v>
      </c>
      <c r="D31" s="234">
        <v>0</v>
      </c>
      <c r="E31" s="281">
        <v>0</v>
      </c>
      <c r="F31" s="234">
        <f t="shared" si="16"/>
        <v>269.25800000000004</v>
      </c>
      <c r="G31" s="236">
        <f t="shared" si="17"/>
        <v>0.005638892926688634</v>
      </c>
      <c r="H31" s="235">
        <v>102.295</v>
      </c>
      <c r="I31" s="233">
        <v>206.16799999999998</v>
      </c>
      <c r="J31" s="234"/>
      <c r="K31" s="233"/>
      <c r="L31" s="234">
        <f t="shared" si="18"/>
        <v>308.46299999999997</v>
      </c>
      <c r="M31" s="393">
        <f t="shared" si="19"/>
        <v>-0.12709790153113965</v>
      </c>
      <c r="N31" s="398">
        <v>168.191</v>
      </c>
      <c r="O31" s="233">
        <v>376.06000000000006</v>
      </c>
      <c r="P31" s="234"/>
      <c r="Q31" s="233"/>
      <c r="R31" s="234">
        <f t="shared" si="20"/>
        <v>544.2510000000001</v>
      </c>
      <c r="S31" s="413">
        <f t="shared" si="21"/>
        <v>0.00579485015993065</v>
      </c>
      <c r="T31" s="235">
        <v>214.106</v>
      </c>
      <c r="U31" s="233">
        <v>490.39799999999997</v>
      </c>
      <c r="V31" s="234"/>
      <c r="W31" s="233"/>
      <c r="X31" s="234">
        <f t="shared" si="22"/>
        <v>704.5039999999999</v>
      </c>
      <c r="Y31" s="232">
        <f t="shared" si="23"/>
        <v>-0.2274692549651951</v>
      </c>
    </row>
    <row r="32" spans="1:25" ht="19.5" customHeight="1">
      <c r="A32" s="238" t="s">
        <v>459</v>
      </c>
      <c r="B32" s="235">
        <v>264.16</v>
      </c>
      <c r="C32" s="233">
        <v>0</v>
      </c>
      <c r="D32" s="234">
        <v>0</v>
      </c>
      <c r="E32" s="281">
        <v>0</v>
      </c>
      <c r="F32" s="234">
        <f t="shared" si="16"/>
        <v>264.16</v>
      </c>
      <c r="G32" s="236">
        <f t="shared" si="17"/>
        <v>0.0055321288708750326</v>
      </c>
      <c r="H32" s="235"/>
      <c r="I32" s="233"/>
      <c r="J32" s="234"/>
      <c r="K32" s="233"/>
      <c r="L32" s="234">
        <f t="shared" si="18"/>
        <v>0</v>
      </c>
      <c r="M32" s="393" t="str">
        <f t="shared" si="19"/>
        <v>         /0</v>
      </c>
      <c r="N32" s="398">
        <v>433.168</v>
      </c>
      <c r="O32" s="233">
        <v>0</v>
      </c>
      <c r="P32" s="234"/>
      <c r="Q32" s="233"/>
      <c r="R32" s="234">
        <f t="shared" si="20"/>
        <v>433.168</v>
      </c>
      <c r="S32" s="413">
        <f t="shared" si="21"/>
        <v>0.004612106645788137</v>
      </c>
      <c r="T32" s="235"/>
      <c r="U32" s="233"/>
      <c r="V32" s="234"/>
      <c r="W32" s="233"/>
      <c r="X32" s="234">
        <f t="shared" si="22"/>
        <v>0</v>
      </c>
      <c r="Y32" s="232" t="str">
        <f t="shared" si="23"/>
        <v>         /0</v>
      </c>
    </row>
    <row r="33" spans="1:25" ht="19.5" customHeight="1">
      <c r="A33" s="238" t="s">
        <v>457</v>
      </c>
      <c r="B33" s="235">
        <v>0</v>
      </c>
      <c r="C33" s="233">
        <v>0</v>
      </c>
      <c r="D33" s="234">
        <v>194.71</v>
      </c>
      <c r="E33" s="281">
        <v>56.70700000000001</v>
      </c>
      <c r="F33" s="234">
        <f aca="true" t="shared" si="24" ref="F33:F38">SUM(B33:E33)</f>
        <v>251.41700000000003</v>
      </c>
      <c r="G33" s="236">
        <f aca="true" t="shared" si="25" ref="G33:G38">F33/$F$9</f>
        <v>0.005265260616023577</v>
      </c>
      <c r="H33" s="235"/>
      <c r="I33" s="233"/>
      <c r="J33" s="234"/>
      <c r="K33" s="233"/>
      <c r="L33" s="234">
        <f aca="true" t="shared" si="26" ref="L33:L38">SUM(H33:K33)</f>
        <v>0</v>
      </c>
      <c r="M33" s="393" t="str">
        <f aca="true" t="shared" si="27" ref="M33:M38">IF(ISERROR(F33/L33-1),"         /0",(F33/L33-1))</f>
        <v>         /0</v>
      </c>
      <c r="N33" s="398">
        <v>0</v>
      </c>
      <c r="O33" s="233">
        <v>0</v>
      </c>
      <c r="P33" s="234">
        <v>194.71</v>
      </c>
      <c r="Q33" s="233">
        <v>56.70700000000001</v>
      </c>
      <c r="R33" s="234">
        <f aca="true" t="shared" si="28" ref="R33:R38">SUM(N33:Q33)</f>
        <v>251.41700000000003</v>
      </c>
      <c r="S33" s="413">
        <f aca="true" t="shared" si="29" ref="S33:S38">R33/$R$9</f>
        <v>0.0026769336990823795</v>
      </c>
      <c r="T33" s="235"/>
      <c r="U33" s="233"/>
      <c r="V33" s="234"/>
      <c r="W33" s="233"/>
      <c r="X33" s="234">
        <f aca="true" t="shared" si="30" ref="X33:X38">SUM(T33:W33)</f>
        <v>0</v>
      </c>
      <c r="Y33" s="232" t="str">
        <f aca="true" t="shared" si="31" ref="Y33:Y38">IF(ISERROR(R33/X33-1),"         /0",IF(R33/X33&gt;5,"  *  ",(R33/X33-1)))</f>
        <v>         /0</v>
      </c>
    </row>
    <row r="34" spans="1:25" ht="19.5" customHeight="1">
      <c r="A34" s="238" t="s">
        <v>201</v>
      </c>
      <c r="B34" s="235">
        <v>108.745</v>
      </c>
      <c r="C34" s="233">
        <v>139.071</v>
      </c>
      <c r="D34" s="234">
        <v>0</v>
      </c>
      <c r="E34" s="281">
        <v>0</v>
      </c>
      <c r="F34" s="234">
        <f t="shared" si="24"/>
        <v>247.816</v>
      </c>
      <c r="G34" s="236">
        <f t="shared" si="25"/>
        <v>0.005189847245096786</v>
      </c>
      <c r="H34" s="235">
        <v>337.077</v>
      </c>
      <c r="I34" s="233">
        <v>206.22799999999998</v>
      </c>
      <c r="J34" s="234"/>
      <c r="K34" s="233"/>
      <c r="L34" s="234">
        <f t="shared" si="26"/>
        <v>543.305</v>
      </c>
      <c r="M34" s="393">
        <f t="shared" si="27"/>
        <v>-0.5438731467591869</v>
      </c>
      <c r="N34" s="398">
        <v>174.07</v>
      </c>
      <c r="O34" s="233">
        <v>210.64499999999998</v>
      </c>
      <c r="P34" s="234"/>
      <c r="Q34" s="233"/>
      <c r="R34" s="234">
        <f t="shared" si="28"/>
        <v>384.715</v>
      </c>
      <c r="S34" s="413">
        <f t="shared" si="29"/>
        <v>0.004096208880236729</v>
      </c>
      <c r="T34" s="235">
        <v>604.256</v>
      </c>
      <c r="U34" s="233">
        <v>401.62199999999996</v>
      </c>
      <c r="V34" s="234"/>
      <c r="W34" s="233"/>
      <c r="X34" s="234">
        <f t="shared" si="30"/>
        <v>1005.8779999999999</v>
      </c>
      <c r="Y34" s="232">
        <f t="shared" si="31"/>
        <v>-0.6175331402018933</v>
      </c>
    </row>
    <row r="35" spans="1:25" ht="19.5" customHeight="1">
      <c r="A35" s="238" t="s">
        <v>169</v>
      </c>
      <c r="B35" s="235">
        <v>24.344</v>
      </c>
      <c r="C35" s="233">
        <v>219.343</v>
      </c>
      <c r="D35" s="234">
        <v>0</v>
      </c>
      <c r="E35" s="281">
        <v>0</v>
      </c>
      <c r="F35" s="234">
        <f t="shared" si="24"/>
        <v>243.68699999999998</v>
      </c>
      <c r="G35" s="236">
        <f t="shared" si="25"/>
        <v>0.005103376317977452</v>
      </c>
      <c r="H35" s="235">
        <v>24.329</v>
      </c>
      <c r="I35" s="233">
        <v>124.245</v>
      </c>
      <c r="J35" s="234"/>
      <c r="K35" s="233"/>
      <c r="L35" s="234">
        <f t="shared" si="26"/>
        <v>148.574</v>
      </c>
      <c r="M35" s="393">
        <f t="shared" si="27"/>
        <v>0.6401725739362201</v>
      </c>
      <c r="N35" s="398">
        <v>76.243</v>
      </c>
      <c r="O35" s="233">
        <v>502.94399999999996</v>
      </c>
      <c r="P35" s="234"/>
      <c r="Q35" s="233"/>
      <c r="R35" s="234">
        <f t="shared" si="28"/>
        <v>579.1869999999999</v>
      </c>
      <c r="S35" s="413">
        <f t="shared" si="29"/>
        <v>0.006166827216816786</v>
      </c>
      <c r="T35" s="235">
        <v>24.329</v>
      </c>
      <c r="U35" s="233">
        <v>214.731</v>
      </c>
      <c r="V35" s="234"/>
      <c r="W35" s="233"/>
      <c r="X35" s="234">
        <f t="shared" si="30"/>
        <v>239.06</v>
      </c>
      <c r="Y35" s="232">
        <f t="shared" si="31"/>
        <v>1.4227683426754787</v>
      </c>
    </row>
    <row r="36" spans="1:25" ht="19.5" customHeight="1">
      <c r="A36" s="238" t="s">
        <v>175</v>
      </c>
      <c r="B36" s="235">
        <v>146.517</v>
      </c>
      <c r="C36" s="233">
        <v>93.276</v>
      </c>
      <c r="D36" s="234">
        <v>0</v>
      </c>
      <c r="E36" s="281">
        <v>0</v>
      </c>
      <c r="F36" s="234">
        <f t="shared" si="24"/>
        <v>239.793</v>
      </c>
      <c r="G36" s="236">
        <f t="shared" si="25"/>
        <v>0.005021826841057452</v>
      </c>
      <c r="H36" s="235">
        <v>60.021</v>
      </c>
      <c r="I36" s="233">
        <v>61.525</v>
      </c>
      <c r="J36" s="234"/>
      <c r="K36" s="233"/>
      <c r="L36" s="234">
        <f t="shared" si="26"/>
        <v>121.54599999999999</v>
      </c>
      <c r="M36" s="393">
        <f t="shared" si="27"/>
        <v>0.9728580126042816</v>
      </c>
      <c r="N36" s="398">
        <v>257.892</v>
      </c>
      <c r="O36" s="233">
        <v>199.59899999999996</v>
      </c>
      <c r="P36" s="234"/>
      <c r="Q36" s="233"/>
      <c r="R36" s="234">
        <f t="shared" si="28"/>
        <v>457.491</v>
      </c>
      <c r="S36" s="413">
        <f t="shared" si="29"/>
        <v>0.004871083001256465</v>
      </c>
      <c r="T36" s="235">
        <v>142.06799999999998</v>
      </c>
      <c r="U36" s="233">
        <v>110.07399999999998</v>
      </c>
      <c r="V36" s="234"/>
      <c r="W36" s="233"/>
      <c r="X36" s="234">
        <f t="shared" si="30"/>
        <v>252.14199999999997</v>
      </c>
      <c r="Y36" s="232">
        <f t="shared" si="31"/>
        <v>0.8144180660104228</v>
      </c>
    </row>
    <row r="37" spans="1:25" ht="19.5" customHeight="1">
      <c r="A37" s="238" t="s">
        <v>196</v>
      </c>
      <c r="B37" s="235">
        <v>0</v>
      </c>
      <c r="C37" s="233">
        <v>222.465</v>
      </c>
      <c r="D37" s="234">
        <v>0</v>
      </c>
      <c r="E37" s="281">
        <v>0</v>
      </c>
      <c r="F37" s="234">
        <f t="shared" si="24"/>
        <v>222.465</v>
      </c>
      <c r="G37" s="236">
        <f t="shared" si="25"/>
        <v>0.004658937951465831</v>
      </c>
      <c r="H37" s="235"/>
      <c r="I37" s="233">
        <v>227.351</v>
      </c>
      <c r="J37" s="234"/>
      <c r="K37" s="233"/>
      <c r="L37" s="234">
        <f t="shared" si="26"/>
        <v>227.351</v>
      </c>
      <c r="M37" s="393">
        <f t="shared" si="27"/>
        <v>-0.021490998500116487</v>
      </c>
      <c r="N37" s="398"/>
      <c r="O37" s="233">
        <v>425.659</v>
      </c>
      <c r="P37" s="234"/>
      <c r="Q37" s="233"/>
      <c r="R37" s="234">
        <f t="shared" si="28"/>
        <v>425.659</v>
      </c>
      <c r="S37" s="413">
        <f t="shared" si="29"/>
        <v>0.004532155428700949</v>
      </c>
      <c r="T37" s="235"/>
      <c r="U37" s="233">
        <v>383.374</v>
      </c>
      <c r="V37" s="234"/>
      <c r="W37" s="233"/>
      <c r="X37" s="234">
        <f t="shared" si="30"/>
        <v>383.374</v>
      </c>
      <c r="Y37" s="232">
        <f t="shared" si="31"/>
        <v>0.11029699457970543</v>
      </c>
    </row>
    <row r="38" spans="1:25" ht="19.5" customHeight="1">
      <c r="A38" s="238" t="s">
        <v>197</v>
      </c>
      <c r="B38" s="235">
        <v>0</v>
      </c>
      <c r="C38" s="233">
        <v>0</v>
      </c>
      <c r="D38" s="234">
        <v>74.48</v>
      </c>
      <c r="E38" s="281">
        <v>92.722</v>
      </c>
      <c r="F38" s="234">
        <f t="shared" si="24"/>
        <v>167.202</v>
      </c>
      <c r="G38" s="236">
        <f t="shared" si="25"/>
        <v>0.0035016013456543272</v>
      </c>
      <c r="H38" s="235"/>
      <c r="I38" s="233"/>
      <c r="J38" s="234">
        <v>43.37</v>
      </c>
      <c r="K38" s="233"/>
      <c r="L38" s="234">
        <f t="shared" si="26"/>
        <v>43.37</v>
      </c>
      <c r="M38" s="393">
        <f t="shared" si="27"/>
        <v>2.855245561448006</v>
      </c>
      <c r="N38" s="398"/>
      <c r="O38" s="233"/>
      <c r="P38" s="234">
        <v>74.48</v>
      </c>
      <c r="Q38" s="233">
        <v>250.831</v>
      </c>
      <c r="R38" s="234">
        <f t="shared" si="28"/>
        <v>325.311</v>
      </c>
      <c r="S38" s="413">
        <f t="shared" si="29"/>
        <v>0.0034637115969969727</v>
      </c>
      <c r="T38" s="235"/>
      <c r="U38" s="233"/>
      <c r="V38" s="234">
        <v>43.37</v>
      </c>
      <c r="W38" s="233">
        <v>105.83899999999998</v>
      </c>
      <c r="X38" s="234">
        <f t="shared" si="30"/>
        <v>149.20899999999997</v>
      </c>
      <c r="Y38" s="232">
        <f t="shared" si="31"/>
        <v>1.1802371170639843</v>
      </c>
    </row>
    <row r="39" spans="1:25" ht="19.5" customHeight="1">
      <c r="A39" s="238" t="s">
        <v>188</v>
      </c>
      <c r="B39" s="235">
        <v>38.754</v>
      </c>
      <c r="C39" s="233">
        <v>103.03500000000001</v>
      </c>
      <c r="D39" s="234">
        <v>0</v>
      </c>
      <c r="E39" s="281">
        <v>0</v>
      </c>
      <c r="F39" s="234">
        <f t="shared" si="16"/>
        <v>141.78900000000002</v>
      </c>
      <c r="G39" s="236">
        <f t="shared" si="17"/>
        <v>0.0029693936268644</v>
      </c>
      <c r="H39" s="235">
        <v>44.947</v>
      </c>
      <c r="I39" s="233">
        <v>81.786</v>
      </c>
      <c r="J39" s="234"/>
      <c r="K39" s="233"/>
      <c r="L39" s="234">
        <f t="shared" si="18"/>
        <v>126.733</v>
      </c>
      <c r="M39" s="393">
        <f t="shared" si="19"/>
        <v>0.11880094371631711</v>
      </c>
      <c r="N39" s="398">
        <v>63.747</v>
      </c>
      <c r="O39" s="233">
        <v>188.34900000000002</v>
      </c>
      <c r="P39" s="234"/>
      <c r="Q39" s="233"/>
      <c r="R39" s="234">
        <f t="shared" si="20"/>
        <v>252.096</v>
      </c>
      <c r="S39" s="413">
        <f t="shared" si="21"/>
        <v>0.0026841632737797027</v>
      </c>
      <c r="T39" s="235">
        <v>98.087</v>
      </c>
      <c r="U39" s="233">
        <v>143.93099999999998</v>
      </c>
      <c r="V39" s="234"/>
      <c r="W39" s="233"/>
      <c r="X39" s="234">
        <f t="shared" si="22"/>
        <v>242.01799999999997</v>
      </c>
      <c r="Y39" s="232">
        <f t="shared" si="23"/>
        <v>0.04164153079523025</v>
      </c>
    </row>
    <row r="40" spans="1:25" ht="19.5" customHeight="1">
      <c r="A40" s="238" t="s">
        <v>176</v>
      </c>
      <c r="B40" s="235">
        <v>86.033</v>
      </c>
      <c r="C40" s="233">
        <v>43.288000000000004</v>
      </c>
      <c r="D40" s="234">
        <v>0</v>
      </c>
      <c r="E40" s="281">
        <v>0</v>
      </c>
      <c r="F40" s="234">
        <f t="shared" si="16"/>
        <v>129.321</v>
      </c>
      <c r="G40" s="236">
        <f t="shared" si="17"/>
        <v>0.0027082845158632267</v>
      </c>
      <c r="H40" s="235">
        <v>183.177</v>
      </c>
      <c r="I40" s="233">
        <v>126.703</v>
      </c>
      <c r="J40" s="234"/>
      <c r="K40" s="233"/>
      <c r="L40" s="234">
        <f t="shared" si="18"/>
        <v>309.88</v>
      </c>
      <c r="M40" s="393">
        <f t="shared" si="19"/>
        <v>-0.5826739382986963</v>
      </c>
      <c r="N40" s="398">
        <v>154.02999999999997</v>
      </c>
      <c r="O40" s="233">
        <v>75.79599999999999</v>
      </c>
      <c r="P40" s="234"/>
      <c r="Q40" s="233"/>
      <c r="R40" s="234">
        <f t="shared" si="20"/>
        <v>229.82599999999996</v>
      </c>
      <c r="S40" s="413">
        <f t="shared" si="21"/>
        <v>0.0024470460005699963</v>
      </c>
      <c r="T40" s="235">
        <v>245.63899999999998</v>
      </c>
      <c r="U40" s="233">
        <v>142.312</v>
      </c>
      <c r="V40" s="234"/>
      <c r="W40" s="233"/>
      <c r="X40" s="234">
        <f t="shared" si="22"/>
        <v>387.951</v>
      </c>
      <c r="Y40" s="232">
        <f t="shared" si="23"/>
        <v>-0.4075901338055581</v>
      </c>
    </row>
    <row r="41" spans="1:25" ht="19.5" customHeight="1">
      <c r="A41" s="238" t="s">
        <v>195</v>
      </c>
      <c r="B41" s="235">
        <v>0</v>
      </c>
      <c r="C41" s="233">
        <v>0</v>
      </c>
      <c r="D41" s="234">
        <v>51.242999999999995</v>
      </c>
      <c r="E41" s="281">
        <v>60.977999999999994</v>
      </c>
      <c r="F41" s="234">
        <f t="shared" si="16"/>
        <v>112.22099999999999</v>
      </c>
      <c r="G41" s="236">
        <f t="shared" si="17"/>
        <v>0.002350170480082022</v>
      </c>
      <c r="H41" s="235"/>
      <c r="I41" s="233"/>
      <c r="J41" s="234">
        <v>80.036</v>
      </c>
      <c r="K41" s="233">
        <v>252.11</v>
      </c>
      <c r="L41" s="234">
        <f t="shared" si="18"/>
        <v>332.146</v>
      </c>
      <c r="M41" s="393">
        <f t="shared" si="19"/>
        <v>-0.6621335195968039</v>
      </c>
      <c r="N41" s="398"/>
      <c r="O41" s="233"/>
      <c r="P41" s="234">
        <v>51.242999999999995</v>
      </c>
      <c r="Q41" s="233">
        <v>77.573</v>
      </c>
      <c r="R41" s="234">
        <f t="shared" si="20"/>
        <v>128.81599999999997</v>
      </c>
      <c r="S41" s="413">
        <f t="shared" si="21"/>
        <v>0.0013715535997207656</v>
      </c>
      <c r="T41" s="235"/>
      <c r="U41" s="233"/>
      <c r="V41" s="234">
        <v>80.036</v>
      </c>
      <c r="W41" s="233">
        <v>271.776</v>
      </c>
      <c r="X41" s="234">
        <f t="shared" si="22"/>
        <v>351.812</v>
      </c>
      <c r="Y41" s="232">
        <f t="shared" si="23"/>
        <v>-0.6338498971041353</v>
      </c>
    </row>
    <row r="42" spans="1:25" ht="19.5" customHeight="1">
      <c r="A42" s="238" t="s">
        <v>162</v>
      </c>
      <c r="B42" s="235">
        <v>31.423</v>
      </c>
      <c r="C42" s="233">
        <v>57.870000000000005</v>
      </c>
      <c r="D42" s="234">
        <v>0</v>
      </c>
      <c r="E42" s="281">
        <v>0</v>
      </c>
      <c r="F42" s="234">
        <f aca="true" t="shared" si="32" ref="F42:F57">SUM(B42:E42)</f>
        <v>89.293</v>
      </c>
      <c r="G42" s="236">
        <f aca="true" t="shared" si="33" ref="G42:G57">F42/$F$9</f>
        <v>0.0018700044793573752</v>
      </c>
      <c r="H42" s="235"/>
      <c r="I42" s="233"/>
      <c r="J42" s="234"/>
      <c r="K42" s="233"/>
      <c r="L42" s="234">
        <f aca="true" t="shared" si="34" ref="L42:L57">SUM(H42:K42)</f>
        <v>0</v>
      </c>
      <c r="M42" s="393" t="str">
        <f aca="true" t="shared" si="35" ref="M42:M53">IF(ISERROR(F42/L42-1),"         /0",(F42/L42-1))</f>
        <v>         /0</v>
      </c>
      <c r="N42" s="398">
        <v>117.77600000000001</v>
      </c>
      <c r="O42" s="233">
        <v>150.754</v>
      </c>
      <c r="P42" s="234"/>
      <c r="Q42" s="233"/>
      <c r="R42" s="234">
        <f aca="true" t="shared" si="36" ref="R42:R58">SUM(N42:Q42)</f>
        <v>268.53</v>
      </c>
      <c r="S42" s="413">
        <f aca="true" t="shared" si="37" ref="S42:S57">R42/$R$9</f>
        <v>0.0028591424057028414</v>
      </c>
      <c r="T42" s="235"/>
      <c r="U42" s="233"/>
      <c r="V42" s="234"/>
      <c r="W42" s="233"/>
      <c r="X42" s="234">
        <f aca="true" t="shared" si="38" ref="X42:X57">SUM(T42:W42)</f>
        <v>0</v>
      </c>
      <c r="Y42" s="232" t="str">
        <f aca="true" t="shared" si="39" ref="Y42:Y57">IF(ISERROR(R42/X42-1),"         /0",IF(R42/X42&gt;5,"  *  ",(R42/X42-1)))</f>
        <v>         /0</v>
      </c>
    </row>
    <row r="43" spans="1:25" ht="19.5" customHeight="1" thickBot="1">
      <c r="A43" s="238" t="s">
        <v>161</v>
      </c>
      <c r="B43" s="235">
        <v>15.688999999999998</v>
      </c>
      <c r="C43" s="233">
        <v>25.768</v>
      </c>
      <c r="D43" s="234">
        <v>44.352999999999994</v>
      </c>
      <c r="E43" s="281">
        <v>40.126000000000005</v>
      </c>
      <c r="F43" s="234">
        <f t="shared" si="32"/>
        <v>125.936</v>
      </c>
      <c r="G43" s="236">
        <f t="shared" si="33"/>
        <v>0.0026373946906515676</v>
      </c>
      <c r="H43" s="235">
        <v>155.403</v>
      </c>
      <c r="I43" s="233">
        <v>523.313</v>
      </c>
      <c r="J43" s="234">
        <v>0.43</v>
      </c>
      <c r="K43" s="233">
        <v>149.566</v>
      </c>
      <c r="L43" s="234">
        <f t="shared" si="34"/>
        <v>828.712</v>
      </c>
      <c r="M43" s="393">
        <f t="shared" si="35"/>
        <v>-0.8480340576702159</v>
      </c>
      <c r="N43" s="398">
        <v>32.032000000000004</v>
      </c>
      <c r="O43" s="233">
        <v>32.039</v>
      </c>
      <c r="P43" s="234">
        <v>75.32300000000001</v>
      </c>
      <c r="Q43" s="233">
        <v>66.70500000000001</v>
      </c>
      <c r="R43" s="234">
        <f t="shared" si="36"/>
        <v>206.09900000000002</v>
      </c>
      <c r="S43" s="413">
        <f t="shared" si="37"/>
        <v>0.002194415486809481</v>
      </c>
      <c r="T43" s="235">
        <v>220.546</v>
      </c>
      <c r="U43" s="233">
        <v>570.893</v>
      </c>
      <c r="V43" s="234">
        <v>38.501</v>
      </c>
      <c r="W43" s="233">
        <v>429.252</v>
      </c>
      <c r="X43" s="234">
        <f t="shared" si="38"/>
        <v>1259.192</v>
      </c>
      <c r="Y43" s="232">
        <f t="shared" si="39"/>
        <v>-0.8363244048564475</v>
      </c>
    </row>
    <row r="44" spans="1:25" s="224" customFormat="1" ht="19.5" customHeight="1">
      <c r="A44" s="231" t="s">
        <v>59</v>
      </c>
      <c r="B44" s="228">
        <f>SUM(B45:B54)</f>
        <v>3018.0349999999994</v>
      </c>
      <c r="C44" s="227">
        <f>SUM(C45:C54)</f>
        <v>1502.0639999999999</v>
      </c>
      <c r="D44" s="226">
        <f>SUM(D45:D54)</f>
        <v>610.775</v>
      </c>
      <c r="E44" s="227">
        <f>SUM(E45:E54)</f>
        <v>5.879</v>
      </c>
      <c r="F44" s="226">
        <f t="shared" si="32"/>
        <v>5136.752999999999</v>
      </c>
      <c r="G44" s="229">
        <f t="shared" si="33"/>
        <v>0.10757563436498306</v>
      </c>
      <c r="H44" s="228">
        <f>SUM(H45:H54)</f>
        <v>2398.6519999999996</v>
      </c>
      <c r="I44" s="227">
        <f>SUM(I45:I54)</f>
        <v>1400.8010000000002</v>
      </c>
      <c r="J44" s="226">
        <f>SUM(J45:J54)</f>
        <v>166.508</v>
      </c>
      <c r="K44" s="227">
        <f>SUM(K45:K54)</f>
        <v>8.03</v>
      </c>
      <c r="L44" s="226">
        <f t="shared" si="34"/>
        <v>3973.9909999999995</v>
      </c>
      <c r="M44" s="391">
        <f t="shared" si="35"/>
        <v>0.29259301291824746</v>
      </c>
      <c r="N44" s="396">
        <f>SUM(N45:N54)</f>
        <v>5792.2080000000005</v>
      </c>
      <c r="O44" s="227">
        <f>SUM(O45:O54)</f>
        <v>2827.42</v>
      </c>
      <c r="P44" s="226">
        <f>SUM(P45:P54)</f>
        <v>610.775</v>
      </c>
      <c r="Q44" s="227">
        <f>SUM(Q45:Q54)</f>
        <v>5.879</v>
      </c>
      <c r="R44" s="226">
        <f t="shared" si="36"/>
        <v>9236.282000000001</v>
      </c>
      <c r="S44" s="411">
        <f t="shared" si="37"/>
        <v>0.0983422542629496</v>
      </c>
      <c r="T44" s="228">
        <f>SUM(T45:T54)</f>
        <v>4267.531999999999</v>
      </c>
      <c r="U44" s="227">
        <f>SUM(U45:U54)</f>
        <v>2689.139</v>
      </c>
      <c r="V44" s="226">
        <f>SUM(V45:V54)</f>
        <v>184.829</v>
      </c>
      <c r="W44" s="227">
        <f>SUM(W45:W54)</f>
        <v>8.03</v>
      </c>
      <c r="X44" s="226">
        <f t="shared" si="38"/>
        <v>7149.529999999999</v>
      </c>
      <c r="Y44" s="225">
        <f t="shared" si="39"/>
        <v>0.2918726126053044</v>
      </c>
    </row>
    <row r="45" spans="1:25" ht="19.5" customHeight="1">
      <c r="A45" s="238" t="s">
        <v>202</v>
      </c>
      <c r="B45" s="235">
        <v>1000.325</v>
      </c>
      <c r="C45" s="233">
        <v>39.1</v>
      </c>
      <c r="D45" s="234">
        <v>610.775</v>
      </c>
      <c r="E45" s="233">
        <v>5.879</v>
      </c>
      <c r="F45" s="234">
        <f t="shared" si="32"/>
        <v>1656.0789999999997</v>
      </c>
      <c r="G45" s="236">
        <f t="shared" si="33"/>
        <v>0.034682171594298344</v>
      </c>
      <c r="H45" s="235">
        <v>447.637</v>
      </c>
      <c r="I45" s="233">
        <v>142.913</v>
      </c>
      <c r="J45" s="234">
        <v>166.508</v>
      </c>
      <c r="K45" s="233">
        <v>8.03</v>
      </c>
      <c r="L45" s="234">
        <f t="shared" si="34"/>
        <v>765.088</v>
      </c>
      <c r="M45" s="393">
        <f t="shared" si="35"/>
        <v>1.1645601551716922</v>
      </c>
      <c r="N45" s="398">
        <v>2225.906</v>
      </c>
      <c r="O45" s="233">
        <v>142.325</v>
      </c>
      <c r="P45" s="234">
        <v>610.775</v>
      </c>
      <c r="Q45" s="233">
        <v>5.879</v>
      </c>
      <c r="R45" s="234">
        <f t="shared" si="36"/>
        <v>2984.8849999999998</v>
      </c>
      <c r="S45" s="413">
        <f t="shared" si="37"/>
        <v>0.0317812210168187</v>
      </c>
      <c r="T45" s="235">
        <v>795.3530000000001</v>
      </c>
      <c r="U45" s="233">
        <v>315.22900000000004</v>
      </c>
      <c r="V45" s="234">
        <v>184.829</v>
      </c>
      <c r="W45" s="233">
        <v>8.03</v>
      </c>
      <c r="X45" s="217">
        <f t="shared" si="38"/>
        <v>1303.441</v>
      </c>
      <c r="Y45" s="232">
        <f t="shared" si="39"/>
        <v>1.290003920392254</v>
      </c>
    </row>
    <row r="46" spans="1:25" ht="19.5" customHeight="1">
      <c r="A46" s="238" t="s">
        <v>198</v>
      </c>
      <c r="B46" s="235">
        <v>1255.616</v>
      </c>
      <c r="C46" s="233">
        <v>0</v>
      </c>
      <c r="D46" s="234">
        <v>0</v>
      </c>
      <c r="E46" s="233">
        <v>0</v>
      </c>
      <c r="F46" s="234">
        <f t="shared" si="32"/>
        <v>1255.616</v>
      </c>
      <c r="G46" s="236">
        <f t="shared" si="33"/>
        <v>0.026295538780786734</v>
      </c>
      <c r="H46" s="235">
        <v>1395.992</v>
      </c>
      <c r="I46" s="233"/>
      <c r="J46" s="234"/>
      <c r="K46" s="233"/>
      <c r="L46" s="234">
        <f t="shared" si="34"/>
        <v>1395.992</v>
      </c>
      <c r="M46" s="393">
        <f t="shared" si="35"/>
        <v>-0.1005564501802303</v>
      </c>
      <c r="N46" s="398">
        <v>2234.168</v>
      </c>
      <c r="O46" s="233"/>
      <c r="P46" s="234"/>
      <c r="Q46" s="233"/>
      <c r="R46" s="234">
        <f t="shared" si="36"/>
        <v>2234.168</v>
      </c>
      <c r="S46" s="413">
        <f t="shared" si="37"/>
        <v>0.023788047779630977</v>
      </c>
      <c r="T46" s="235">
        <v>2587.671</v>
      </c>
      <c r="U46" s="233"/>
      <c r="V46" s="234"/>
      <c r="W46" s="233"/>
      <c r="X46" s="217">
        <f t="shared" si="38"/>
        <v>2587.671</v>
      </c>
      <c r="Y46" s="232">
        <f t="shared" si="39"/>
        <v>-0.13661048873678294</v>
      </c>
    </row>
    <row r="47" spans="1:25" ht="19.5" customHeight="1">
      <c r="A47" s="238" t="s">
        <v>151</v>
      </c>
      <c r="B47" s="235">
        <v>79.339</v>
      </c>
      <c r="C47" s="233">
        <v>592.4639999999999</v>
      </c>
      <c r="D47" s="234">
        <v>0</v>
      </c>
      <c r="E47" s="233">
        <v>0</v>
      </c>
      <c r="F47" s="234">
        <f t="shared" si="32"/>
        <v>671.8029999999999</v>
      </c>
      <c r="G47" s="236">
        <f t="shared" si="33"/>
        <v>0.014069127694732201</v>
      </c>
      <c r="H47" s="235">
        <v>49.684</v>
      </c>
      <c r="I47" s="233">
        <v>535.263</v>
      </c>
      <c r="J47" s="234">
        <v>0</v>
      </c>
      <c r="K47" s="233"/>
      <c r="L47" s="234">
        <f t="shared" si="34"/>
        <v>584.947</v>
      </c>
      <c r="M47" s="393">
        <f t="shared" si="35"/>
        <v>0.14848524738138646</v>
      </c>
      <c r="N47" s="398">
        <v>147.504</v>
      </c>
      <c r="O47" s="233">
        <v>1059.164</v>
      </c>
      <c r="P47" s="234">
        <v>0</v>
      </c>
      <c r="Q47" s="233">
        <v>0</v>
      </c>
      <c r="R47" s="234">
        <f t="shared" si="36"/>
        <v>1206.668</v>
      </c>
      <c r="S47" s="413">
        <f t="shared" si="37"/>
        <v>0.01284785926490387</v>
      </c>
      <c r="T47" s="235">
        <v>98.39699999999999</v>
      </c>
      <c r="U47" s="233">
        <v>1000.372</v>
      </c>
      <c r="V47" s="234">
        <v>0</v>
      </c>
      <c r="W47" s="233">
        <v>0</v>
      </c>
      <c r="X47" s="217">
        <f t="shared" si="38"/>
        <v>1098.769</v>
      </c>
      <c r="Y47" s="232">
        <f t="shared" si="39"/>
        <v>0.09819989460933098</v>
      </c>
    </row>
    <row r="48" spans="1:25" ht="19.5" customHeight="1">
      <c r="A48" s="238" t="s">
        <v>180</v>
      </c>
      <c r="B48" s="235">
        <v>220.018</v>
      </c>
      <c r="C48" s="233">
        <v>330.296</v>
      </c>
      <c r="D48" s="234">
        <v>0</v>
      </c>
      <c r="E48" s="233">
        <v>0</v>
      </c>
      <c r="F48" s="234">
        <f t="shared" si="32"/>
        <v>550.314</v>
      </c>
      <c r="G48" s="236">
        <f t="shared" si="33"/>
        <v>0.011524863595725023</v>
      </c>
      <c r="H48" s="235">
        <v>215.93</v>
      </c>
      <c r="I48" s="233">
        <v>299.736</v>
      </c>
      <c r="J48" s="234"/>
      <c r="K48" s="233"/>
      <c r="L48" s="234">
        <f t="shared" si="34"/>
        <v>515.6659999999999</v>
      </c>
      <c r="M48" s="393">
        <f t="shared" si="35"/>
        <v>0.06719077852718636</v>
      </c>
      <c r="N48" s="398">
        <v>419.548</v>
      </c>
      <c r="O48" s="233">
        <v>616.491</v>
      </c>
      <c r="P48" s="234"/>
      <c r="Q48" s="233"/>
      <c r="R48" s="234">
        <f t="shared" si="36"/>
        <v>1036.039</v>
      </c>
      <c r="S48" s="413">
        <f t="shared" si="37"/>
        <v>0.01103110653879256</v>
      </c>
      <c r="T48" s="235">
        <v>397.576</v>
      </c>
      <c r="U48" s="233">
        <v>561.086</v>
      </c>
      <c r="V48" s="234"/>
      <c r="W48" s="233"/>
      <c r="X48" s="217">
        <f t="shared" si="38"/>
        <v>958.662</v>
      </c>
      <c r="Y48" s="232">
        <f t="shared" si="39"/>
        <v>0.08071353615768628</v>
      </c>
    </row>
    <row r="49" spans="1:25" ht="19.5" customHeight="1">
      <c r="A49" s="238" t="s">
        <v>182</v>
      </c>
      <c r="B49" s="235">
        <v>115.663</v>
      </c>
      <c r="C49" s="233">
        <v>224.999</v>
      </c>
      <c r="D49" s="234">
        <v>0</v>
      </c>
      <c r="E49" s="233">
        <v>0</v>
      </c>
      <c r="F49" s="234">
        <f t="shared" si="32"/>
        <v>340.662</v>
      </c>
      <c r="G49" s="236">
        <f t="shared" si="33"/>
        <v>0.00713425986299981</v>
      </c>
      <c r="H49" s="235">
        <v>133.461</v>
      </c>
      <c r="I49" s="233">
        <v>232.66199999999998</v>
      </c>
      <c r="J49" s="234"/>
      <c r="K49" s="233"/>
      <c r="L49" s="234">
        <f t="shared" si="34"/>
        <v>366.123</v>
      </c>
      <c r="M49" s="393">
        <f t="shared" si="35"/>
        <v>-0.06954220303012926</v>
      </c>
      <c r="N49" s="398">
        <v>216.767</v>
      </c>
      <c r="O49" s="233">
        <v>425.651</v>
      </c>
      <c r="P49" s="234"/>
      <c r="Q49" s="233"/>
      <c r="R49" s="234">
        <f t="shared" si="36"/>
        <v>642.418</v>
      </c>
      <c r="S49" s="413">
        <f t="shared" si="37"/>
        <v>0.006840072044042782</v>
      </c>
      <c r="T49" s="235">
        <v>198.291</v>
      </c>
      <c r="U49" s="233">
        <v>435.681</v>
      </c>
      <c r="V49" s="234"/>
      <c r="W49" s="233"/>
      <c r="X49" s="217">
        <f t="shared" si="38"/>
        <v>633.972</v>
      </c>
      <c r="Y49" s="232">
        <f t="shared" si="39"/>
        <v>0.013322354930501712</v>
      </c>
    </row>
    <row r="50" spans="1:25" ht="19.5" customHeight="1">
      <c r="A50" s="238" t="s">
        <v>460</v>
      </c>
      <c r="B50" s="235">
        <v>153.892</v>
      </c>
      <c r="C50" s="233">
        <v>75.609</v>
      </c>
      <c r="D50" s="234">
        <v>0</v>
      </c>
      <c r="E50" s="233">
        <v>0</v>
      </c>
      <c r="F50" s="234">
        <f t="shared" si="32"/>
        <v>229.50099999999998</v>
      </c>
      <c r="G50" s="236">
        <f t="shared" si="33"/>
        <v>0.004806288264667969</v>
      </c>
      <c r="H50" s="235"/>
      <c r="I50" s="233"/>
      <c r="J50" s="234"/>
      <c r="K50" s="233"/>
      <c r="L50" s="234">
        <f t="shared" si="34"/>
        <v>0</v>
      </c>
      <c r="M50" s="393" t="str">
        <f>IF(ISERROR(F50/L50-1),"         /0",(F50/L50-1))</f>
        <v>         /0</v>
      </c>
      <c r="N50" s="398">
        <v>235.675</v>
      </c>
      <c r="O50" s="233">
        <v>117.214</v>
      </c>
      <c r="P50" s="234"/>
      <c r="Q50" s="233"/>
      <c r="R50" s="234">
        <f t="shared" si="36"/>
        <v>352.889</v>
      </c>
      <c r="S50" s="413">
        <f t="shared" si="37"/>
        <v>0.003757345191993707</v>
      </c>
      <c r="T50" s="235"/>
      <c r="U50" s="233"/>
      <c r="V50" s="234"/>
      <c r="W50" s="233"/>
      <c r="X50" s="217">
        <f t="shared" si="38"/>
        <v>0</v>
      </c>
      <c r="Y50" s="232" t="str">
        <f t="shared" si="39"/>
        <v>         /0</v>
      </c>
    </row>
    <row r="51" spans="1:25" ht="19.5" customHeight="1">
      <c r="A51" s="238" t="s">
        <v>184</v>
      </c>
      <c r="B51" s="235">
        <v>3.845</v>
      </c>
      <c r="C51" s="233">
        <v>185.267</v>
      </c>
      <c r="D51" s="234">
        <v>0</v>
      </c>
      <c r="E51" s="233">
        <v>0</v>
      </c>
      <c r="F51" s="234">
        <f t="shared" si="32"/>
        <v>189.112</v>
      </c>
      <c r="G51" s="236">
        <f t="shared" si="33"/>
        <v>0.003960448042962292</v>
      </c>
      <c r="H51" s="235">
        <v>7.973</v>
      </c>
      <c r="I51" s="233">
        <v>190.227</v>
      </c>
      <c r="J51" s="234"/>
      <c r="K51" s="233"/>
      <c r="L51" s="234">
        <f t="shared" si="34"/>
        <v>198.20000000000002</v>
      </c>
      <c r="M51" s="393">
        <f>IF(ISERROR(F51/L51-1),"         /0",(F51/L51-1))</f>
        <v>-0.04585267406659954</v>
      </c>
      <c r="N51" s="398">
        <v>7.9559999999999995</v>
      </c>
      <c r="O51" s="233">
        <v>365.248</v>
      </c>
      <c r="P51" s="234"/>
      <c r="Q51" s="233"/>
      <c r="R51" s="234">
        <f t="shared" si="36"/>
        <v>373.204</v>
      </c>
      <c r="S51" s="413">
        <f t="shared" si="37"/>
        <v>0.003973646826715538</v>
      </c>
      <c r="T51" s="235">
        <v>12.125</v>
      </c>
      <c r="U51" s="233">
        <v>376.77099999999996</v>
      </c>
      <c r="V51" s="234"/>
      <c r="W51" s="233"/>
      <c r="X51" s="217">
        <f t="shared" si="38"/>
        <v>388.89599999999996</v>
      </c>
      <c r="Y51" s="232">
        <f t="shared" si="39"/>
        <v>-0.04035011931210386</v>
      </c>
    </row>
    <row r="52" spans="1:25" ht="19.5" customHeight="1">
      <c r="A52" s="238" t="s">
        <v>174</v>
      </c>
      <c r="B52" s="235">
        <v>109.502</v>
      </c>
      <c r="C52" s="233">
        <v>0</v>
      </c>
      <c r="D52" s="234">
        <v>0</v>
      </c>
      <c r="E52" s="233">
        <v>0</v>
      </c>
      <c r="F52" s="234">
        <f t="shared" si="32"/>
        <v>109.502</v>
      </c>
      <c r="G52" s="236">
        <f t="shared" si="33"/>
        <v>0.002293228254158683</v>
      </c>
      <c r="H52" s="235">
        <v>122.446</v>
      </c>
      <c r="I52" s="233"/>
      <c r="J52" s="234"/>
      <c r="K52" s="233"/>
      <c r="L52" s="234">
        <f t="shared" si="34"/>
        <v>122.446</v>
      </c>
      <c r="M52" s="393">
        <f>IF(ISERROR(F52/L52-1),"         /0",(F52/L52-1))</f>
        <v>-0.10571190565637101</v>
      </c>
      <c r="N52" s="398">
        <v>178.225</v>
      </c>
      <c r="O52" s="233"/>
      <c r="P52" s="234"/>
      <c r="Q52" s="233"/>
      <c r="R52" s="234">
        <f t="shared" si="36"/>
        <v>178.225</v>
      </c>
      <c r="S52" s="413">
        <f t="shared" si="37"/>
        <v>0.0018976302657296724</v>
      </c>
      <c r="T52" s="235">
        <v>142.19199999999998</v>
      </c>
      <c r="U52" s="233"/>
      <c r="V52" s="234"/>
      <c r="W52" s="233"/>
      <c r="X52" s="217">
        <f t="shared" si="38"/>
        <v>142.19199999999998</v>
      </c>
      <c r="Y52" s="232">
        <f t="shared" si="39"/>
        <v>0.253410881062226</v>
      </c>
    </row>
    <row r="53" spans="1:25" ht="19.5" customHeight="1">
      <c r="A53" s="238" t="s">
        <v>455</v>
      </c>
      <c r="B53" s="235">
        <v>44.5</v>
      </c>
      <c r="C53" s="233">
        <v>54.329</v>
      </c>
      <c r="D53" s="234">
        <v>0</v>
      </c>
      <c r="E53" s="233">
        <v>0</v>
      </c>
      <c r="F53" s="234">
        <f t="shared" si="32"/>
        <v>98.82900000000001</v>
      </c>
      <c r="G53" s="236">
        <f t="shared" si="33"/>
        <v>0.0020697106457438995</v>
      </c>
      <c r="H53" s="235"/>
      <c r="I53" s="233"/>
      <c r="J53" s="234"/>
      <c r="K53" s="233"/>
      <c r="L53" s="234">
        <f t="shared" si="34"/>
        <v>0</v>
      </c>
      <c r="M53" s="393" t="str">
        <f t="shared" si="35"/>
        <v>         /0</v>
      </c>
      <c r="N53" s="398">
        <v>82.52800000000002</v>
      </c>
      <c r="O53" s="233">
        <v>101.327</v>
      </c>
      <c r="P53" s="234"/>
      <c r="Q53" s="233"/>
      <c r="R53" s="234">
        <f t="shared" si="36"/>
        <v>183.85500000000002</v>
      </c>
      <c r="S53" s="413">
        <f t="shared" si="37"/>
        <v>0.0019575750456205863</v>
      </c>
      <c r="T53" s="235"/>
      <c r="U53" s="233"/>
      <c r="V53" s="234"/>
      <c r="W53" s="233"/>
      <c r="X53" s="217">
        <f t="shared" si="38"/>
        <v>0</v>
      </c>
      <c r="Y53" s="232" t="str">
        <f t="shared" si="39"/>
        <v>         /0</v>
      </c>
    </row>
    <row r="54" spans="1:25" ht="19.5" customHeight="1" thickBot="1">
      <c r="A54" s="238" t="s">
        <v>161</v>
      </c>
      <c r="B54" s="235">
        <v>35.335</v>
      </c>
      <c r="C54" s="233">
        <v>0</v>
      </c>
      <c r="D54" s="234">
        <v>0</v>
      </c>
      <c r="E54" s="233">
        <v>0</v>
      </c>
      <c r="F54" s="234">
        <f t="shared" si="32"/>
        <v>35.335</v>
      </c>
      <c r="G54" s="236">
        <f t="shared" si="33"/>
        <v>0.000739997628908121</v>
      </c>
      <c r="H54" s="235">
        <v>25.529000000000003</v>
      </c>
      <c r="I54" s="233">
        <v>0</v>
      </c>
      <c r="J54" s="234"/>
      <c r="K54" s="233"/>
      <c r="L54" s="234">
        <f t="shared" si="34"/>
        <v>25.529000000000003</v>
      </c>
      <c r="M54" s="393">
        <f aca="true" t="shared" si="40" ref="M54:M77">IF(ISERROR(F54/L54-1),"         /0",(F54/L54-1))</f>
        <v>0.38411218614125087</v>
      </c>
      <c r="N54" s="398">
        <v>43.931</v>
      </c>
      <c r="O54" s="233">
        <v>0</v>
      </c>
      <c r="P54" s="234"/>
      <c r="Q54" s="233"/>
      <c r="R54" s="234">
        <f t="shared" si="36"/>
        <v>43.931</v>
      </c>
      <c r="S54" s="413">
        <f t="shared" si="37"/>
        <v>0.00046775028870119366</v>
      </c>
      <c r="T54" s="235">
        <v>35.92700000000001</v>
      </c>
      <c r="U54" s="233">
        <v>0</v>
      </c>
      <c r="V54" s="234"/>
      <c r="W54" s="233"/>
      <c r="X54" s="217">
        <f t="shared" si="38"/>
        <v>35.92700000000001</v>
      </c>
      <c r="Y54" s="232">
        <f t="shared" si="39"/>
        <v>0.22278509199209484</v>
      </c>
    </row>
    <row r="55" spans="1:25" s="224" customFormat="1" ht="19.5" customHeight="1">
      <c r="A55" s="231" t="s">
        <v>58</v>
      </c>
      <c r="B55" s="228">
        <f>SUM(B56:B70)</f>
        <v>2327.611</v>
      </c>
      <c r="C55" s="227">
        <f>SUM(C56:C70)</f>
        <v>1859.7910000000004</v>
      </c>
      <c r="D55" s="226">
        <f>SUM(D56:D70)</f>
        <v>65.697</v>
      </c>
      <c r="E55" s="227">
        <f>SUM(E56:E70)</f>
        <v>71.451</v>
      </c>
      <c r="F55" s="226">
        <f t="shared" si="32"/>
        <v>4324.55</v>
      </c>
      <c r="G55" s="229">
        <f t="shared" si="33"/>
        <v>0.09056620195541573</v>
      </c>
      <c r="H55" s="228">
        <f>SUM(H56:H70)</f>
        <v>2266.4539999999997</v>
      </c>
      <c r="I55" s="227">
        <f>SUM(I56:I70)</f>
        <v>1566.9210000000003</v>
      </c>
      <c r="J55" s="226">
        <f>SUM(J56:J70)</f>
        <v>1.304</v>
      </c>
      <c r="K55" s="227">
        <f>SUM(K56:K70)</f>
        <v>206.09499999999997</v>
      </c>
      <c r="L55" s="226">
        <f t="shared" si="34"/>
        <v>4040.774</v>
      </c>
      <c r="M55" s="391">
        <f t="shared" si="40"/>
        <v>0.07022812956131674</v>
      </c>
      <c r="N55" s="396">
        <f>SUM(N56:N70)</f>
        <v>4579.592000000001</v>
      </c>
      <c r="O55" s="227">
        <f>SUM(O56:O70)</f>
        <v>3421.9919999999993</v>
      </c>
      <c r="P55" s="226">
        <f>SUM(P56:P70)</f>
        <v>100.72300000000001</v>
      </c>
      <c r="Q55" s="227">
        <f>SUM(Q56:Q70)</f>
        <v>140.465</v>
      </c>
      <c r="R55" s="226">
        <f t="shared" si="36"/>
        <v>8242.771999999999</v>
      </c>
      <c r="S55" s="411">
        <f t="shared" si="37"/>
        <v>0.08776397037850527</v>
      </c>
      <c r="T55" s="228">
        <f>SUM(T56:T70)</f>
        <v>4342.169</v>
      </c>
      <c r="U55" s="227">
        <f>SUM(U56:U70)</f>
        <v>2924.821</v>
      </c>
      <c r="V55" s="226">
        <f>SUM(V56:V70)</f>
        <v>31.793</v>
      </c>
      <c r="W55" s="227">
        <f>SUM(W56:W70)</f>
        <v>404.90999999999997</v>
      </c>
      <c r="X55" s="226">
        <f t="shared" si="38"/>
        <v>7703.692999999999</v>
      </c>
      <c r="Y55" s="225">
        <f t="shared" si="39"/>
        <v>0.06997669818877772</v>
      </c>
    </row>
    <row r="56" spans="1:25" s="208" customFormat="1" ht="19.5" customHeight="1">
      <c r="A56" s="223" t="s">
        <v>162</v>
      </c>
      <c r="B56" s="221">
        <v>519.118</v>
      </c>
      <c r="C56" s="218">
        <v>460.829</v>
      </c>
      <c r="D56" s="217">
        <v>0</v>
      </c>
      <c r="E56" s="218">
        <v>0</v>
      </c>
      <c r="F56" s="217">
        <f t="shared" si="32"/>
        <v>979.9470000000001</v>
      </c>
      <c r="G56" s="220">
        <f t="shared" si="33"/>
        <v>0.020522384504192064</v>
      </c>
      <c r="H56" s="221">
        <v>464.536</v>
      </c>
      <c r="I56" s="218">
        <v>335.731</v>
      </c>
      <c r="J56" s="217"/>
      <c r="K56" s="218"/>
      <c r="L56" s="217">
        <f t="shared" si="34"/>
        <v>800.267</v>
      </c>
      <c r="M56" s="392">
        <f t="shared" si="40"/>
        <v>0.22452506475963663</v>
      </c>
      <c r="N56" s="397">
        <v>878.581</v>
      </c>
      <c r="O56" s="218">
        <v>650.0509999999999</v>
      </c>
      <c r="P56" s="217"/>
      <c r="Q56" s="218"/>
      <c r="R56" s="217">
        <f t="shared" si="36"/>
        <v>1528.632</v>
      </c>
      <c r="S56" s="412">
        <f t="shared" si="37"/>
        <v>0.016275934062914187</v>
      </c>
      <c r="T56" s="221">
        <v>787.3689999999999</v>
      </c>
      <c r="U56" s="218">
        <v>607.086</v>
      </c>
      <c r="V56" s="217"/>
      <c r="W56" s="218"/>
      <c r="X56" s="217">
        <f t="shared" si="38"/>
        <v>1394.455</v>
      </c>
      <c r="Y56" s="216">
        <f t="shared" si="39"/>
        <v>0.09622182142844338</v>
      </c>
    </row>
    <row r="57" spans="1:25" s="208" customFormat="1" ht="19.5" customHeight="1">
      <c r="A57" s="223" t="s">
        <v>164</v>
      </c>
      <c r="B57" s="221">
        <v>202.428</v>
      </c>
      <c r="C57" s="218">
        <v>320.29200000000003</v>
      </c>
      <c r="D57" s="217">
        <v>0</v>
      </c>
      <c r="E57" s="218">
        <v>0</v>
      </c>
      <c r="F57" s="217">
        <f t="shared" si="32"/>
        <v>522.72</v>
      </c>
      <c r="G57" s="220">
        <f t="shared" si="33"/>
        <v>0.010946980630617038</v>
      </c>
      <c r="H57" s="221">
        <v>346.15</v>
      </c>
      <c r="I57" s="218">
        <v>307.768</v>
      </c>
      <c r="J57" s="217"/>
      <c r="K57" s="218"/>
      <c r="L57" s="217">
        <f t="shared" si="34"/>
        <v>653.9179999999999</v>
      </c>
      <c r="M57" s="392">
        <f t="shared" si="40"/>
        <v>-0.20063371860080303</v>
      </c>
      <c r="N57" s="397">
        <v>444.078</v>
      </c>
      <c r="O57" s="218">
        <v>713.7459999999999</v>
      </c>
      <c r="P57" s="217"/>
      <c r="Q57" s="218"/>
      <c r="R57" s="217">
        <f t="shared" si="36"/>
        <v>1157.8239999999998</v>
      </c>
      <c r="S57" s="412">
        <f t="shared" si="37"/>
        <v>0.012327798371654885</v>
      </c>
      <c r="T57" s="221">
        <v>665.015</v>
      </c>
      <c r="U57" s="218">
        <v>586.265</v>
      </c>
      <c r="V57" s="217"/>
      <c r="W57" s="218"/>
      <c r="X57" s="217">
        <f t="shared" si="38"/>
        <v>1251.28</v>
      </c>
      <c r="Y57" s="216">
        <f t="shared" si="39"/>
        <v>-0.07468831916117902</v>
      </c>
    </row>
    <row r="58" spans="1:25" s="208" customFormat="1" ht="19.5" customHeight="1">
      <c r="A58" s="223" t="s">
        <v>203</v>
      </c>
      <c r="B58" s="221">
        <v>185.041</v>
      </c>
      <c r="C58" s="218">
        <v>229.864</v>
      </c>
      <c r="D58" s="217">
        <v>0</v>
      </c>
      <c r="E58" s="218">
        <v>0</v>
      </c>
      <c r="F58" s="217">
        <f aca="true" t="shared" si="41" ref="F58:F68">SUM(B58:E58)</f>
        <v>414.905</v>
      </c>
      <c r="G58" s="220">
        <f aca="true" t="shared" si="42" ref="G58:G68">F58/$F$9</f>
        <v>0.008689082106187178</v>
      </c>
      <c r="H58" s="221">
        <v>374.95399999999995</v>
      </c>
      <c r="I58" s="218">
        <v>208.694</v>
      </c>
      <c r="J58" s="217"/>
      <c r="K58" s="218"/>
      <c r="L58" s="217">
        <f aca="true" t="shared" si="43" ref="L58:L68">SUM(H58:K58)</f>
        <v>583.6479999999999</v>
      </c>
      <c r="M58" s="392">
        <f t="shared" si="40"/>
        <v>-0.2891177559076703</v>
      </c>
      <c r="N58" s="397">
        <v>451.861</v>
      </c>
      <c r="O58" s="218">
        <v>386.529</v>
      </c>
      <c r="P58" s="217"/>
      <c r="Q58" s="218"/>
      <c r="R58" s="217">
        <f t="shared" si="36"/>
        <v>838.39</v>
      </c>
      <c r="S58" s="412">
        <f aca="true" t="shared" si="44" ref="S58:S68">R58/$R$9</f>
        <v>0.00892666145874653</v>
      </c>
      <c r="T58" s="221">
        <v>855.2679999999999</v>
      </c>
      <c r="U58" s="218">
        <v>408.07899999999995</v>
      </c>
      <c r="V58" s="217"/>
      <c r="W58" s="218"/>
      <c r="X58" s="217">
        <f aca="true" t="shared" si="45" ref="X58:X68">SUM(T58:W58)</f>
        <v>1263.3469999999998</v>
      </c>
      <c r="Y58" s="216">
        <f aca="true" t="shared" si="46" ref="Y58:Y68">IF(ISERROR(R58/X58-1),"         /0",IF(R58/X58&gt;5,"  *  ",(R58/X58-1)))</f>
        <v>-0.3363739336856777</v>
      </c>
    </row>
    <row r="59" spans="1:25" s="208" customFormat="1" ht="19.5" customHeight="1">
      <c r="A59" s="223" t="s">
        <v>163</v>
      </c>
      <c r="B59" s="221">
        <v>247.111</v>
      </c>
      <c r="C59" s="218">
        <v>161.737</v>
      </c>
      <c r="D59" s="217">
        <v>0</v>
      </c>
      <c r="E59" s="218">
        <v>0</v>
      </c>
      <c r="F59" s="217">
        <f t="shared" si="41"/>
        <v>408.84799999999996</v>
      </c>
      <c r="G59" s="220">
        <f t="shared" si="42"/>
        <v>0.008562234345092045</v>
      </c>
      <c r="H59" s="221">
        <v>75.846</v>
      </c>
      <c r="I59" s="218">
        <v>14.891</v>
      </c>
      <c r="J59" s="217"/>
      <c r="K59" s="218"/>
      <c r="L59" s="217">
        <f t="shared" si="43"/>
        <v>90.73700000000001</v>
      </c>
      <c r="M59" s="392">
        <f t="shared" si="40"/>
        <v>3.5058575884148686</v>
      </c>
      <c r="N59" s="397">
        <v>633.509</v>
      </c>
      <c r="O59" s="218">
        <v>460.447</v>
      </c>
      <c r="P59" s="217"/>
      <c r="Q59" s="218"/>
      <c r="R59" s="217">
        <f aca="true" t="shared" si="47" ref="R59:R68">SUM(N59:Q59)</f>
        <v>1093.9560000000001</v>
      </c>
      <c r="S59" s="412">
        <f t="shared" si="44"/>
        <v>0.011647771159919034</v>
      </c>
      <c r="T59" s="221">
        <v>235</v>
      </c>
      <c r="U59" s="218">
        <v>80.13300000000001</v>
      </c>
      <c r="V59" s="217"/>
      <c r="W59" s="218"/>
      <c r="X59" s="217">
        <f t="shared" si="45"/>
        <v>315.13300000000004</v>
      </c>
      <c r="Y59" s="216">
        <f t="shared" si="46"/>
        <v>2.4714104838274635</v>
      </c>
    </row>
    <row r="60" spans="1:25" s="208" customFormat="1" ht="19.5" customHeight="1">
      <c r="A60" s="223" t="s">
        <v>201</v>
      </c>
      <c r="B60" s="221">
        <v>209.777</v>
      </c>
      <c r="C60" s="218">
        <v>177.98600000000002</v>
      </c>
      <c r="D60" s="217">
        <v>0</v>
      </c>
      <c r="E60" s="218">
        <v>0</v>
      </c>
      <c r="F60" s="217">
        <f>SUM(B60:E60)</f>
        <v>387.76300000000003</v>
      </c>
      <c r="G60" s="220">
        <f>F60/$F$9</f>
        <v>0.00812066507933493</v>
      </c>
      <c r="H60" s="221">
        <v>386.784</v>
      </c>
      <c r="I60" s="218">
        <v>217.358</v>
      </c>
      <c r="J60" s="217"/>
      <c r="K60" s="218"/>
      <c r="L60" s="217">
        <f>SUM(H60:K60)</f>
        <v>604.142</v>
      </c>
      <c r="M60" s="392">
        <f>IF(ISERROR(F60/L60-1),"         /0",(F60/L60-1))</f>
        <v>-0.3581591744987106</v>
      </c>
      <c r="N60" s="397">
        <v>336.978</v>
      </c>
      <c r="O60" s="218">
        <v>266.246</v>
      </c>
      <c r="P60" s="217"/>
      <c r="Q60" s="218"/>
      <c r="R60" s="217">
        <f>SUM(N60:Q60)</f>
        <v>603.2239999999999</v>
      </c>
      <c r="S60" s="412">
        <f>R60/$R$9</f>
        <v>0.006422758420056198</v>
      </c>
      <c r="T60" s="221">
        <v>738.471</v>
      </c>
      <c r="U60" s="218">
        <v>504.662</v>
      </c>
      <c r="V60" s="217"/>
      <c r="W60" s="218"/>
      <c r="X60" s="217">
        <f>SUM(T60:W60)</f>
        <v>1243.133</v>
      </c>
      <c r="Y60" s="216">
        <f>IF(ISERROR(R60/X60-1),"         /0",IF(R60/X60&gt;5,"  *  ",(R60/X60-1)))</f>
        <v>-0.5147550583887646</v>
      </c>
    </row>
    <row r="61" spans="1:25" s="208" customFormat="1" ht="19.5" customHeight="1">
      <c r="A61" s="223" t="s">
        <v>151</v>
      </c>
      <c r="B61" s="221">
        <v>233.11200000000002</v>
      </c>
      <c r="C61" s="218">
        <v>126.112</v>
      </c>
      <c r="D61" s="217">
        <v>1.77</v>
      </c>
      <c r="E61" s="218">
        <v>0</v>
      </c>
      <c r="F61" s="217">
        <f>SUM(B61:E61)</f>
        <v>360.994</v>
      </c>
      <c r="G61" s="220">
        <f>F61/$F$9</f>
        <v>0.007560059545777791</v>
      </c>
      <c r="H61" s="221">
        <v>284.594</v>
      </c>
      <c r="I61" s="218">
        <v>235.95700000000002</v>
      </c>
      <c r="J61" s="217">
        <v>0</v>
      </c>
      <c r="K61" s="218">
        <v>0</v>
      </c>
      <c r="L61" s="217">
        <f>SUM(H61:K61)</f>
        <v>520.551</v>
      </c>
      <c r="M61" s="392">
        <f>IF(ISERROR(F61/L61-1),"         /0",(F61/L61-1))</f>
        <v>-0.3065155959742657</v>
      </c>
      <c r="N61" s="397">
        <v>370.71700000000004</v>
      </c>
      <c r="O61" s="218">
        <v>167.69599999999997</v>
      </c>
      <c r="P61" s="217">
        <v>2.2920000000000003</v>
      </c>
      <c r="Q61" s="218">
        <v>0</v>
      </c>
      <c r="R61" s="217">
        <f>SUM(N61:Q61)</f>
        <v>540.705</v>
      </c>
      <c r="S61" s="412">
        <f>R61/$R$9</f>
        <v>0.005757094531246248</v>
      </c>
      <c r="T61" s="221">
        <v>394.61400000000003</v>
      </c>
      <c r="U61" s="218">
        <v>310.26700000000005</v>
      </c>
      <c r="V61" s="217">
        <v>0</v>
      </c>
      <c r="W61" s="218">
        <v>0</v>
      </c>
      <c r="X61" s="217">
        <f>SUM(T61:W61)</f>
        <v>704.8810000000001</v>
      </c>
      <c r="Y61" s="216">
        <f>IF(ISERROR(R61/X61-1),"         /0",IF(R61/X61&gt;5,"  *  ",(R61/X61-1)))</f>
        <v>-0.23291307327052369</v>
      </c>
    </row>
    <row r="62" spans="1:25" s="208" customFormat="1" ht="19.5" customHeight="1">
      <c r="A62" s="223" t="s">
        <v>204</v>
      </c>
      <c r="B62" s="221">
        <v>304.201</v>
      </c>
      <c r="C62" s="218">
        <v>0</v>
      </c>
      <c r="D62" s="217">
        <v>0</v>
      </c>
      <c r="E62" s="218">
        <v>0</v>
      </c>
      <c r="F62" s="217">
        <f>SUM(B62:E62)</f>
        <v>304.201</v>
      </c>
      <c r="G62" s="220">
        <f>F62/$F$9</f>
        <v>0.006370681157817443</v>
      </c>
      <c r="H62" s="221"/>
      <c r="I62" s="218"/>
      <c r="J62" s="217"/>
      <c r="K62" s="218"/>
      <c r="L62" s="217">
        <f>SUM(H62:K62)</f>
        <v>0</v>
      </c>
      <c r="M62" s="392" t="str">
        <f>IF(ISERROR(F62/L62-1),"         /0",(F62/L62-1))</f>
        <v>         /0</v>
      </c>
      <c r="N62" s="397">
        <v>580.503</v>
      </c>
      <c r="O62" s="218"/>
      <c r="P62" s="217"/>
      <c r="Q62" s="218"/>
      <c r="R62" s="217">
        <f>SUM(N62:Q62)</f>
        <v>580.503</v>
      </c>
      <c r="S62" s="412">
        <f>R62/$R$9</f>
        <v>0.00618083917602397</v>
      </c>
      <c r="T62" s="221"/>
      <c r="U62" s="218"/>
      <c r="V62" s="217"/>
      <c r="W62" s="218"/>
      <c r="X62" s="217">
        <f>SUM(T62:W62)</f>
        <v>0</v>
      </c>
      <c r="Y62" s="216" t="str">
        <f>IF(ISERROR(R62/X62-1),"         /0",IF(R62/X62&gt;5,"  *  ",(R62/X62-1)))</f>
        <v>         /0</v>
      </c>
    </row>
    <row r="63" spans="1:25" s="208" customFormat="1" ht="19.5" customHeight="1">
      <c r="A63" s="223" t="s">
        <v>154</v>
      </c>
      <c r="B63" s="221">
        <v>140.085</v>
      </c>
      <c r="C63" s="218">
        <v>93.52299999999998</v>
      </c>
      <c r="D63" s="217">
        <v>0</v>
      </c>
      <c r="E63" s="218">
        <v>0</v>
      </c>
      <c r="F63" s="217">
        <f>SUM(B63:E63)</f>
        <v>233.608</v>
      </c>
      <c r="G63" s="220">
        <f>F63/$F$9</f>
        <v>0.00489229846027928</v>
      </c>
      <c r="H63" s="221">
        <v>211.88400000000001</v>
      </c>
      <c r="I63" s="218">
        <v>131.93900000000002</v>
      </c>
      <c r="J63" s="217"/>
      <c r="K63" s="218"/>
      <c r="L63" s="217">
        <f>SUM(H63:K63)</f>
        <v>343.82300000000004</v>
      </c>
      <c r="M63" s="392">
        <f>IF(ISERROR(F63/L63-1),"         /0",(F63/L63-1))</f>
        <v>-0.32055737981461396</v>
      </c>
      <c r="N63" s="397">
        <v>353.1620000000001</v>
      </c>
      <c r="O63" s="218">
        <v>195.95499999999998</v>
      </c>
      <c r="P63" s="217"/>
      <c r="Q63" s="218"/>
      <c r="R63" s="217">
        <f>SUM(N63:Q63)</f>
        <v>549.1170000000001</v>
      </c>
      <c r="S63" s="412">
        <f>R63/$R$9</f>
        <v>0.005846660337363898</v>
      </c>
      <c r="T63" s="221">
        <v>340.81999999999994</v>
      </c>
      <c r="U63" s="218">
        <v>233.48600000000002</v>
      </c>
      <c r="V63" s="217">
        <v>0</v>
      </c>
      <c r="W63" s="218">
        <v>0</v>
      </c>
      <c r="X63" s="217">
        <f>SUM(T63:W63)</f>
        <v>574.3059999999999</v>
      </c>
      <c r="Y63" s="216">
        <f>IF(ISERROR(R63/X63-1),"         /0",IF(R63/X63&gt;5,"  *  ",(R63/X63-1)))</f>
        <v>-0.04385989350624908</v>
      </c>
    </row>
    <row r="64" spans="1:25" s="208" customFormat="1" ht="19.5" customHeight="1">
      <c r="A64" s="223" t="s">
        <v>169</v>
      </c>
      <c r="B64" s="221">
        <v>0</v>
      </c>
      <c r="C64" s="218">
        <v>183.757</v>
      </c>
      <c r="D64" s="217">
        <v>0</v>
      </c>
      <c r="E64" s="218">
        <v>0</v>
      </c>
      <c r="F64" s="217">
        <f t="shared" si="41"/>
        <v>183.757</v>
      </c>
      <c r="G64" s="220">
        <f t="shared" si="42"/>
        <v>0.0038483018054413357</v>
      </c>
      <c r="H64" s="221"/>
      <c r="I64" s="218"/>
      <c r="J64" s="217"/>
      <c r="K64" s="218"/>
      <c r="L64" s="217">
        <f t="shared" si="43"/>
        <v>0</v>
      </c>
      <c r="M64" s="392" t="str">
        <f t="shared" si="40"/>
        <v>         /0</v>
      </c>
      <c r="N64" s="397"/>
      <c r="O64" s="218">
        <v>379.071</v>
      </c>
      <c r="P64" s="217"/>
      <c r="Q64" s="218"/>
      <c r="R64" s="217">
        <f t="shared" si="47"/>
        <v>379.071</v>
      </c>
      <c r="S64" s="412">
        <f t="shared" si="44"/>
        <v>0.004036115036949994</v>
      </c>
      <c r="T64" s="221"/>
      <c r="U64" s="218"/>
      <c r="V64" s="217"/>
      <c r="W64" s="218"/>
      <c r="X64" s="217">
        <f t="shared" si="45"/>
        <v>0</v>
      </c>
      <c r="Y64" s="216" t="str">
        <f t="shared" si="46"/>
        <v>         /0</v>
      </c>
    </row>
    <row r="65" spans="1:25" s="208" customFormat="1" ht="19.5" customHeight="1">
      <c r="A65" s="223" t="s">
        <v>181</v>
      </c>
      <c r="B65" s="221">
        <v>91.77600000000001</v>
      </c>
      <c r="C65" s="218">
        <v>41.117000000000004</v>
      </c>
      <c r="D65" s="217">
        <v>0</v>
      </c>
      <c r="E65" s="218">
        <v>0.025</v>
      </c>
      <c r="F65" s="217">
        <f t="shared" si="41"/>
        <v>132.91800000000003</v>
      </c>
      <c r="G65" s="220">
        <f t="shared" si="42"/>
        <v>0.002783614117424923</v>
      </c>
      <c r="H65" s="221">
        <v>49.461</v>
      </c>
      <c r="I65" s="218">
        <v>61.073</v>
      </c>
      <c r="J65" s="217">
        <v>0.861</v>
      </c>
      <c r="K65" s="218">
        <v>0.9</v>
      </c>
      <c r="L65" s="217">
        <f t="shared" si="43"/>
        <v>112.295</v>
      </c>
      <c r="M65" s="392">
        <f t="shared" si="40"/>
        <v>0.18365020704394697</v>
      </c>
      <c r="N65" s="397">
        <v>163.308</v>
      </c>
      <c r="O65" s="218">
        <v>80.84499999999998</v>
      </c>
      <c r="P65" s="217"/>
      <c r="Q65" s="218">
        <v>0.025</v>
      </c>
      <c r="R65" s="217">
        <f t="shared" si="47"/>
        <v>244.17799999999997</v>
      </c>
      <c r="S65" s="412">
        <f t="shared" si="44"/>
        <v>0.002599857276057455</v>
      </c>
      <c r="T65" s="221">
        <v>97.536</v>
      </c>
      <c r="U65" s="218">
        <v>94.328</v>
      </c>
      <c r="V65" s="217">
        <v>0.861</v>
      </c>
      <c r="W65" s="218">
        <v>0.9</v>
      </c>
      <c r="X65" s="217">
        <f t="shared" si="45"/>
        <v>193.625</v>
      </c>
      <c r="Y65" s="216">
        <f t="shared" si="46"/>
        <v>0.2610871530019365</v>
      </c>
    </row>
    <row r="66" spans="1:25" s="208" customFormat="1" ht="19.5" customHeight="1">
      <c r="A66" s="223" t="s">
        <v>474</v>
      </c>
      <c r="B66" s="221">
        <v>0</v>
      </c>
      <c r="C66" s="218">
        <v>0</v>
      </c>
      <c r="D66" s="217">
        <v>63.247</v>
      </c>
      <c r="E66" s="218">
        <v>30.885</v>
      </c>
      <c r="F66" s="217">
        <f t="shared" si="41"/>
        <v>94.132</v>
      </c>
      <c r="G66" s="220">
        <f t="shared" si="42"/>
        <v>0.001971344468781074</v>
      </c>
      <c r="H66" s="221"/>
      <c r="I66" s="218"/>
      <c r="J66" s="217"/>
      <c r="K66" s="218"/>
      <c r="L66" s="217">
        <f t="shared" si="43"/>
        <v>0</v>
      </c>
      <c r="M66" s="392" t="str">
        <f t="shared" si="40"/>
        <v>         /0</v>
      </c>
      <c r="N66" s="397"/>
      <c r="O66" s="218"/>
      <c r="P66" s="217">
        <v>96.87700000000001</v>
      </c>
      <c r="Q66" s="218">
        <v>41.082</v>
      </c>
      <c r="R66" s="217">
        <f t="shared" si="47"/>
        <v>137.959</v>
      </c>
      <c r="S66" s="412">
        <f t="shared" si="44"/>
        <v>0.0014689026445773594</v>
      </c>
      <c r="T66" s="221"/>
      <c r="U66" s="218"/>
      <c r="V66" s="217">
        <v>27.155</v>
      </c>
      <c r="W66" s="218">
        <v>19.401</v>
      </c>
      <c r="X66" s="217">
        <f t="shared" si="45"/>
        <v>46.556</v>
      </c>
      <c r="Y66" s="216">
        <f t="shared" si="46"/>
        <v>1.9632915198900251</v>
      </c>
    </row>
    <row r="67" spans="1:25" s="208" customFormat="1" ht="19.5" customHeight="1">
      <c r="A67" s="223" t="s">
        <v>185</v>
      </c>
      <c r="B67" s="221">
        <v>69.023</v>
      </c>
      <c r="C67" s="218">
        <v>11.78</v>
      </c>
      <c r="D67" s="217">
        <v>0</v>
      </c>
      <c r="E67" s="218">
        <v>0</v>
      </c>
      <c r="F67" s="217">
        <f t="shared" si="41"/>
        <v>80.803</v>
      </c>
      <c r="G67" s="220">
        <f t="shared" si="42"/>
        <v>0.0016922040019431979</v>
      </c>
      <c r="H67" s="221">
        <v>1.219</v>
      </c>
      <c r="I67" s="218">
        <v>0</v>
      </c>
      <c r="J67" s="217"/>
      <c r="K67" s="218"/>
      <c r="L67" s="217">
        <f t="shared" si="43"/>
        <v>1.219</v>
      </c>
      <c r="M67" s="392">
        <f t="shared" si="40"/>
        <v>65.28630024610335</v>
      </c>
      <c r="N67" s="397">
        <v>137.85799999999998</v>
      </c>
      <c r="O67" s="218">
        <v>11.78</v>
      </c>
      <c r="P67" s="217"/>
      <c r="Q67" s="218"/>
      <c r="R67" s="217">
        <f t="shared" si="47"/>
        <v>149.63799999999998</v>
      </c>
      <c r="S67" s="412">
        <f t="shared" si="44"/>
        <v>0.0015932534588484033</v>
      </c>
      <c r="T67" s="221">
        <v>86.99199999999999</v>
      </c>
      <c r="U67" s="218">
        <v>0</v>
      </c>
      <c r="V67" s="217"/>
      <c r="W67" s="218"/>
      <c r="X67" s="217">
        <f t="shared" si="45"/>
        <v>86.99199999999999</v>
      </c>
      <c r="Y67" s="216">
        <f t="shared" si="46"/>
        <v>0.7201351848445834</v>
      </c>
    </row>
    <row r="68" spans="1:25" s="208" customFormat="1" ht="19.5" customHeight="1">
      <c r="A68" s="223" t="s">
        <v>186</v>
      </c>
      <c r="B68" s="221">
        <v>63.004</v>
      </c>
      <c r="C68" s="218">
        <v>13.177</v>
      </c>
      <c r="D68" s="217">
        <v>0</v>
      </c>
      <c r="E68" s="218">
        <v>0</v>
      </c>
      <c r="F68" s="217">
        <f t="shared" si="41"/>
        <v>76.181</v>
      </c>
      <c r="G68" s="220">
        <f t="shared" si="42"/>
        <v>0.0015954085005759038</v>
      </c>
      <c r="H68" s="221">
        <v>24.743</v>
      </c>
      <c r="I68" s="218">
        <v>4.897</v>
      </c>
      <c r="J68" s="217"/>
      <c r="K68" s="218"/>
      <c r="L68" s="217">
        <f t="shared" si="43"/>
        <v>29.64</v>
      </c>
      <c r="M68" s="392">
        <f t="shared" si="40"/>
        <v>1.5702091767881239</v>
      </c>
      <c r="N68" s="397">
        <v>95.339</v>
      </c>
      <c r="O68" s="218">
        <v>19.165</v>
      </c>
      <c r="P68" s="217"/>
      <c r="Q68" s="218"/>
      <c r="R68" s="217">
        <f t="shared" si="47"/>
        <v>114.50399999999999</v>
      </c>
      <c r="S68" s="412">
        <f t="shared" si="44"/>
        <v>0.0012191682196499392</v>
      </c>
      <c r="T68" s="221">
        <v>39.14</v>
      </c>
      <c r="U68" s="218">
        <v>13.116</v>
      </c>
      <c r="V68" s="217"/>
      <c r="W68" s="218"/>
      <c r="X68" s="217">
        <f t="shared" si="45"/>
        <v>52.256</v>
      </c>
      <c r="Y68" s="216">
        <f t="shared" si="46"/>
        <v>1.1912124923453766</v>
      </c>
    </row>
    <row r="69" spans="1:25" s="208" customFormat="1" ht="19.5" customHeight="1">
      <c r="A69" s="223" t="s">
        <v>183</v>
      </c>
      <c r="B69" s="221">
        <v>38.778</v>
      </c>
      <c r="C69" s="218">
        <v>23.034</v>
      </c>
      <c r="D69" s="217">
        <v>0</v>
      </c>
      <c r="E69" s="218">
        <v>0</v>
      </c>
      <c r="F69" s="217">
        <f aca="true" t="shared" si="48" ref="F69:F77">SUM(B69:E69)</f>
        <v>61.812</v>
      </c>
      <c r="G69" s="220">
        <f aca="true" t="shared" si="49" ref="G69:G77">F69/$F$9</f>
        <v>0.0012944879988133233</v>
      </c>
      <c r="H69" s="221">
        <v>38.91</v>
      </c>
      <c r="I69" s="218">
        <v>48.613</v>
      </c>
      <c r="J69" s="217">
        <v>0.173</v>
      </c>
      <c r="K69" s="218">
        <v>1.472</v>
      </c>
      <c r="L69" s="217">
        <f aca="true" t="shared" si="50" ref="L69:L77">SUM(H69:K69)</f>
        <v>89.16799999999999</v>
      </c>
      <c r="M69" s="392">
        <f t="shared" si="40"/>
        <v>-0.3067916741431903</v>
      </c>
      <c r="N69" s="397">
        <v>84.578</v>
      </c>
      <c r="O69" s="218">
        <v>48.745</v>
      </c>
      <c r="P69" s="217">
        <v>0</v>
      </c>
      <c r="Q69" s="218"/>
      <c r="R69" s="217">
        <f aca="true" t="shared" si="51" ref="R69:R77">SUM(N69:Q69)</f>
        <v>133.323</v>
      </c>
      <c r="S69" s="412">
        <f aca="true" t="shared" si="52" ref="S69:S77">R69/$R$9</f>
        <v>0.001419541365789744</v>
      </c>
      <c r="T69" s="221">
        <v>91.90599999999999</v>
      </c>
      <c r="U69" s="218">
        <v>87.399</v>
      </c>
      <c r="V69" s="217">
        <v>2.203</v>
      </c>
      <c r="W69" s="218">
        <v>3.4979999999999998</v>
      </c>
      <c r="X69" s="217">
        <f aca="true" t="shared" si="53" ref="X69:X77">SUM(T69:W69)</f>
        <v>185.006</v>
      </c>
      <c r="Y69" s="216">
        <f aca="true" t="shared" si="54" ref="Y69:Y77">IF(ISERROR(R69/X69-1),"         /0",IF(R69/X69&gt;5,"  *  ",(R69/X69-1)))</f>
        <v>-0.27935850729165534</v>
      </c>
    </row>
    <row r="70" spans="1:25" s="208" customFormat="1" ht="19.5" customHeight="1" thickBot="1">
      <c r="A70" s="223" t="s">
        <v>161</v>
      </c>
      <c r="B70" s="221">
        <v>24.157</v>
      </c>
      <c r="C70" s="218">
        <v>16.583</v>
      </c>
      <c r="D70" s="217">
        <v>0.68</v>
      </c>
      <c r="E70" s="218">
        <v>40.541</v>
      </c>
      <c r="F70" s="217">
        <f t="shared" si="48"/>
        <v>81.96099999999998</v>
      </c>
      <c r="G70" s="220">
        <f t="shared" si="49"/>
        <v>0.0017164552331382055</v>
      </c>
      <c r="H70" s="221">
        <v>7.373</v>
      </c>
      <c r="I70" s="218">
        <v>0</v>
      </c>
      <c r="J70" s="217">
        <v>0.27</v>
      </c>
      <c r="K70" s="218">
        <v>203.72299999999998</v>
      </c>
      <c r="L70" s="217">
        <f t="shared" si="50"/>
        <v>211.36599999999999</v>
      </c>
      <c r="M70" s="392">
        <f t="shared" si="40"/>
        <v>-0.6122318632135727</v>
      </c>
      <c r="N70" s="397">
        <v>49.12</v>
      </c>
      <c r="O70" s="218">
        <v>41.715999999999994</v>
      </c>
      <c r="P70" s="217">
        <v>1.554</v>
      </c>
      <c r="Q70" s="218">
        <v>99.358</v>
      </c>
      <c r="R70" s="217">
        <f t="shared" si="51"/>
        <v>191.748</v>
      </c>
      <c r="S70" s="412">
        <f t="shared" si="52"/>
        <v>0.0020416148587074382</v>
      </c>
      <c r="T70" s="221">
        <v>10.038</v>
      </c>
      <c r="U70" s="218">
        <v>0</v>
      </c>
      <c r="V70" s="217">
        <v>1.5739999999999998</v>
      </c>
      <c r="W70" s="218">
        <v>381.111</v>
      </c>
      <c r="X70" s="217">
        <f t="shared" si="53"/>
        <v>392.723</v>
      </c>
      <c r="Y70" s="216">
        <f t="shared" si="54"/>
        <v>-0.5117474657710397</v>
      </c>
    </row>
    <row r="71" spans="1:25" s="224" customFormat="1" ht="19.5" customHeight="1">
      <c r="A71" s="231" t="s">
        <v>57</v>
      </c>
      <c r="B71" s="228">
        <f>SUM(B72:B76)</f>
        <v>352.11100000000005</v>
      </c>
      <c r="C71" s="227">
        <f>SUM(C72:C76)</f>
        <v>105.232</v>
      </c>
      <c r="D71" s="226">
        <f>SUM(D72:D76)</f>
        <v>47.335</v>
      </c>
      <c r="E71" s="227">
        <f>SUM(E72:E76)</f>
        <v>4.9270000000000005</v>
      </c>
      <c r="F71" s="226">
        <f t="shared" si="48"/>
        <v>509.6050000000001</v>
      </c>
      <c r="G71" s="229">
        <f t="shared" si="49"/>
        <v>0.010672321824811747</v>
      </c>
      <c r="H71" s="228">
        <f>SUM(H72:H76)</f>
        <v>502.755</v>
      </c>
      <c r="I71" s="227">
        <f>SUM(I72:I76)</f>
        <v>157.685</v>
      </c>
      <c r="J71" s="226">
        <f>SUM(J72:J76)</f>
        <v>0</v>
      </c>
      <c r="K71" s="227">
        <f>SUM(K72:K76)</f>
        <v>89.234</v>
      </c>
      <c r="L71" s="226">
        <f t="shared" si="50"/>
        <v>749.6740000000001</v>
      </c>
      <c r="M71" s="391">
        <f t="shared" si="40"/>
        <v>-0.32023119382558285</v>
      </c>
      <c r="N71" s="396">
        <f>SUM(N72:N76)</f>
        <v>632.2600000000001</v>
      </c>
      <c r="O71" s="227">
        <f>SUM(O72:O76)</f>
        <v>177.56100000000004</v>
      </c>
      <c r="P71" s="226">
        <f>SUM(P72:P76)</f>
        <v>47.335</v>
      </c>
      <c r="Q71" s="227">
        <f>SUM(Q72:Q76)</f>
        <v>4.9270000000000005</v>
      </c>
      <c r="R71" s="226">
        <f t="shared" si="51"/>
        <v>862.0830000000002</v>
      </c>
      <c r="S71" s="411">
        <f t="shared" si="52"/>
        <v>0.00917892996140291</v>
      </c>
      <c r="T71" s="228">
        <f>SUM(T72:T76)</f>
        <v>1153.491</v>
      </c>
      <c r="U71" s="227">
        <f>SUM(U72:U76)</f>
        <v>353.43899999999996</v>
      </c>
      <c r="V71" s="226">
        <f>SUM(V72:V76)</f>
        <v>0</v>
      </c>
      <c r="W71" s="227">
        <f>SUM(W72:W76)</f>
        <v>167.635</v>
      </c>
      <c r="X71" s="226">
        <f t="shared" si="53"/>
        <v>1674.5649999999998</v>
      </c>
      <c r="Y71" s="225">
        <f t="shared" si="54"/>
        <v>-0.48518988513434813</v>
      </c>
    </row>
    <row r="72" spans="1:25" ht="19.5" customHeight="1">
      <c r="A72" s="223" t="s">
        <v>163</v>
      </c>
      <c r="B72" s="221">
        <v>139.303</v>
      </c>
      <c r="C72" s="218">
        <v>17.465</v>
      </c>
      <c r="D72" s="217">
        <v>0</v>
      </c>
      <c r="E72" s="218">
        <v>0</v>
      </c>
      <c r="F72" s="217">
        <f t="shared" si="48"/>
        <v>156.768</v>
      </c>
      <c r="G72" s="220">
        <f t="shared" si="49"/>
        <v>0.003283088956803971</v>
      </c>
      <c r="H72" s="221">
        <v>318.728</v>
      </c>
      <c r="I72" s="218">
        <v>77.64</v>
      </c>
      <c r="J72" s="217"/>
      <c r="K72" s="218"/>
      <c r="L72" s="217">
        <f t="shared" si="50"/>
        <v>396.368</v>
      </c>
      <c r="M72" s="392">
        <f t="shared" si="40"/>
        <v>-0.6044887579219311</v>
      </c>
      <c r="N72" s="397">
        <v>184.836</v>
      </c>
      <c r="O72" s="218">
        <v>37.331</v>
      </c>
      <c r="P72" s="217"/>
      <c r="Q72" s="218"/>
      <c r="R72" s="217">
        <f t="shared" si="51"/>
        <v>222.16700000000003</v>
      </c>
      <c r="S72" s="412">
        <f t="shared" si="52"/>
        <v>0.00236549767567044</v>
      </c>
      <c r="T72" s="221">
        <v>748.977</v>
      </c>
      <c r="U72" s="218">
        <v>207.79000000000002</v>
      </c>
      <c r="V72" s="217"/>
      <c r="W72" s="218"/>
      <c r="X72" s="217">
        <f t="shared" si="53"/>
        <v>956.767</v>
      </c>
      <c r="Y72" s="216">
        <f t="shared" si="54"/>
        <v>-0.7677940397191793</v>
      </c>
    </row>
    <row r="73" spans="1:25" ht="19.5" customHeight="1">
      <c r="A73" s="223" t="s">
        <v>162</v>
      </c>
      <c r="B73" s="221">
        <v>94.069</v>
      </c>
      <c r="C73" s="218">
        <v>8.92</v>
      </c>
      <c r="D73" s="217">
        <v>0</v>
      </c>
      <c r="E73" s="218">
        <v>0</v>
      </c>
      <c r="F73" s="217">
        <f t="shared" si="48"/>
        <v>102.989</v>
      </c>
      <c r="G73" s="220">
        <f t="shared" si="49"/>
        <v>0.002156830785442719</v>
      </c>
      <c r="H73" s="221">
        <v>137.27700000000002</v>
      </c>
      <c r="I73" s="218">
        <v>71.28699999999999</v>
      </c>
      <c r="J73" s="217"/>
      <c r="K73" s="218"/>
      <c r="L73" s="217">
        <f t="shared" si="50"/>
        <v>208.56400000000002</v>
      </c>
      <c r="M73" s="392">
        <f>IF(ISERROR(F73/L73-1),"         /0",(F73/L73-1))</f>
        <v>-0.5061995358738804</v>
      </c>
      <c r="N73" s="397">
        <v>234.25900000000001</v>
      </c>
      <c r="O73" s="218">
        <v>20.622</v>
      </c>
      <c r="P73" s="217"/>
      <c r="Q73" s="218"/>
      <c r="R73" s="217">
        <f t="shared" si="51"/>
        <v>254.88100000000003</v>
      </c>
      <c r="S73" s="412">
        <f t="shared" si="52"/>
        <v>0.002713816242162686</v>
      </c>
      <c r="T73" s="221">
        <v>316.139</v>
      </c>
      <c r="U73" s="218">
        <v>135.177</v>
      </c>
      <c r="V73" s="217"/>
      <c r="W73" s="218"/>
      <c r="X73" s="217">
        <f t="shared" si="53"/>
        <v>451.31600000000003</v>
      </c>
      <c r="Y73" s="216">
        <f t="shared" si="54"/>
        <v>-0.4352493596504444</v>
      </c>
    </row>
    <row r="74" spans="1:25" ht="19.5" customHeight="1">
      <c r="A74" s="223" t="s">
        <v>459</v>
      </c>
      <c r="B74" s="221">
        <v>45.04</v>
      </c>
      <c r="C74" s="218">
        <v>56.823</v>
      </c>
      <c r="D74" s="217">
        <v>0</v>
      </c>
      <c r="E74" s="218">
        <v>0</v>
      </c>
      <c r="F74" s="217">
        <f t="shared" si="48"/>
        <v>101.863</v>
      </c>
      <c r="G74" s="220">
        <f t="shared" si="49"/>
        <v>0.002133249709168471</v>
      </c>
      <c r="H74" s="221"/>
      <c r="I74" s="218"/>
      <c r="J74" s="217"/>
      <c r="K74" s="218"/>
      <c r="L74" s="217">
        <f t="shared" si="50"/>
        <v>0</v>
      </c>
      <c r="M74" s="392" t="str">
        <f>IF(ISERROR(F74/L74-1),"         /0",(F74/L74-1))</f>
        <v>         /0</v>
      </c>
      <c r="N74" s="397">
        <v>86.412</v>
      </c>
      <c r="O74" s="218">
        <v>82.974</v>
      </c>
      <c r="P74" s="217"/>
      <c r="Q74" s="218"/>
      <c r="R74" s="217">
        <f t="shared" si="51"/>
        <v>169.38600000000002</v>
      </c>
      <c r="S74" s="412">
        <f t="shared" si="52"/>
        <v>0.00180351802603948</v>
      </c>
      <c r="T74" s="221"/>
      <c r="U74" s="218"/>
      <c r="V74" s="217"/>
      <c r="W74" s="218"/>
      <c r="X74" s="217">
        <f t="shared" si="53"/>
        <v>0</v>
      </c>
      <c r="Y74" s="216" t="str">
        <f t="shared" si="54"/>
        <v>         /0</v>
      </c>
    </row>
    <row r="75" spans="1:25" ht="19.5" customHeight="1">
      <c r="A75" s="223" t="s">
        <v>458</v>
      </c>
      <c r="B75" s="221">
        <v>0</v>
      </c>
      <c r="C75" s="218">
        <v>0</v>
      </c>
      <c r="D75" s="217">
        <v>47.135</v>
      </c>
      <c r="E75" s="218">
        <v>4.727</v>
      </c>
      <c r="F75" s="217">
        <f t="shared" si="48"/>
        <v>51.861999999999995</v>
      </c>
      <c r="G75" s="220">
        <f t="shared" si="49"/>
        <v>0.0010861117031394643</v>
      </c>
      <c r="H75" s="221"/>
      <c r="I75" s="218"/>
      <c r="J75" s="217"/>
      <c r="K75" s="218"/>
      <c r="L75" s="217">
        <f t="shared" si="50"/>
        <v>0</v>
      </c>
      <c r="M75" s="392" t="str">
        <f t="shared" si="40"/>
        <v>         /0</v>
      </c>
      <c r="N75" s="397"/>
      <c r="O75" s="218"/>
      <c r="P75" s="217">
        <v>47.135</v>
      </c>
      <c r="Q75" s="218">
        <v>4.727</v>
      </c>
      <c r="R75" s="217">
        <f t="shared" si="51"/>
        <v>51.861999999999995</v>
      </c>
      <c r="S75" s="412">
        <f t="shared" si="52"/>
        <v>0.0005521947024338463</v>
      </c>
      <c r="T75" s="221"/>
      <c r="U75" s="218"/>
      <c r="V75" s="217"/>
      <c r="W75" s="218"/>
      <c r="X75" s="217">
        <f t="shared" si="53"/>
        <v>0</v>
      </c>
      <c r="Y75" s="216" t="str">
        <f t="shared" si="54"/>
        <v>         /0</v>
      </c>
    </row>
    <row r="76" spans="1:25" ht="19.5" customHeight="1" thickBot="1">
      <c r="A76" s="223" t="s">
        <v>161</v>
      </c>
      <c r="B76" s="221">
        <v>73.699</v>
      </c>
      <c r="C76" s="218">
        <v>22.024</v>
      </c>
      <c r="D76" s="217">
        <v>0.2</v>
      </c>
      <c r="E76" s="218">
        <v>0.2</v>
      </c>
      <c r="F76" s="217">
        <f t="shared" si="48"/>
        <v>96.123</v>
      </c>
      <c r="G76" s="220">
        <f t="shared" si="49"/>
        <v>0.0020130406702571196</v>
      </c>
      <c r="H76" s="221">
        <v>46.75</v>
      </c>
      <c r="I76" s="218">
        <v>8.758</v>
      </c>
      <c r="J76" s="217">
        <v>0</v>
      </c>
      <c r="K76" s="218">
        <v>89.234</v>
      </c>
      <c r="L76" s="217">
        <f t="shared" si="50"/>
        <v>144.742</v>
      </c>
      <c r="M76" s="392">
        <f t="shared" si="40"/>
        <v>-0.33590112061461075</v>
      </c>
      <c r="N76" s="397">
        <v>126.753</v>
      </c>
      <c r="O76" s="218">
        <v>36.634</v>
      </c>
      <c r="P76" s="217">
        <v>0.2</v>
      </c>
      <c r="Q76" s="218">
        <v>0.2</v>
      </c>
      <c r="R76" s="217">
        <f t="shared" si="51"/>
        <v>163.78699999999998</v>
      </c>
      <c r="S76" s="412">
        <f t="shared" si="52"/>
        <v>0.0017439033150964556</v>
      </c>
      <c r="T76" s="221">
        <v>88.37499999999999</v>
      </c>
      <c r="U76" s="218">
        <v>10.472</v>
      </c>
      <c r="V76" s="217">
        <v>0</v>
      </c>
      <c r="W76" s="218">
        <v>167.635</v>
      </c>
      <c r="X76" s="217">
        <f t="shared" si="53"/>
        <v>266.48199999999997</v>
      </c>
      <c r="Y76" s="216">
        <f t="shared" si="54"/>
        <v>-0.38537312088621367</v>
      </c>
    </row>
    <row r="77" spans="1:25" s="318" customFormat="1" ht="19.5" customHeight="1" thickBot="1">
      <c r="A77" s="324" t="s">
        <v>56</v>
      </c>
      <c r="B77" s="322">
        <v>89.891</v>
      </c>
      <c r="C77" s="321">
        <v>0</v>
      </c>
      <c r="D77" s="320">
        <v>0</v>
      </c>
      <c r="E77" s="321">
        <v>0</v>
      </c>
      <c r="F77" s="320">
        <f t="shared" si="48"/>
        <v>89.891</v>
      </c>
      <c r="G77" s="323">
        <f t="shared" si="49"/>
        <v>0.0018825279994390805</v>
      </c>
      <c r="H77" s="322">
        <v>63.114</v>
      </c>
      <c r="I77" s="321">
        <v>0</v>
      </c>
      <c r="J77" s="320">
        <v>0</v>
      </c>
      <c r="K77" s="321">
        <v>0.12</v>
      </c>
      <c r="L77" s="320">
        <f t="shared" si="50"/>
        <v>63.233999999999995</v>
      </c>
      <c r="M77" s="394">
        <f t="shared" si="40"/>
        <v>0.42156118543821375</v>
      </c>
      <c r="N77" s="399">
        <v>162.70499999999998</v>
      </c>
      <c r="O77" s="321">
        <v>0</v>
      </c>
      <c r="P77" s="320">
        <v>0</v>
      </c>
      <c r="Q77" s="321">
        <v>0</v>
      </c>
      <c r="R77" s="320">
        <f t="shared" si="51"/>
        <v>162.70499999999998</v>
      </c>
      <c r="S77" s="414">
        <f t="shared" si="52"/>
        <v>0.001732382844076568</v>
      </c>
      <c r="T77" s="322">
        <v>141.81900000000002</v>
      </c>
      <c r="U77" s="321">
        <v>0</v>
      </c>
      <c r="V77" s="320">
        <v>0.15</v>
      </c>
      <c r="W77" s="321">
        <v>0.3</v>
      </c>
      <c r="X77" s="320">
        <f t="shared" si="53"/>
        <v>142.26900000000003</v>
      </c>
      <c r="Y77" s="319">
        <f t="shared" si="54"/>
        <v>0.14364337979461395</v>
      </c>
    </row>
    <row r="78" ht="15" thickTop="1">
      <c r="A78" s="110" t="s">
        <v>43</v>
      </c>
    </row>
    <row r="79" ht="14.25">
      <c r="A79" s="110" t="s">
        <v>55</v>
      </c>
    </row>
    <row r="80" ht="14.25">
      <c r="A80" s="117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8:Y65536 M78:M65536 Y3 M3">
    <cfRule type="cellIs" priority="4" dxfId="91" operator="lessThan" stopIfTrue="1">
      <formula>0</formula>
    </cfRule>
  </conditionalFormatting>
  <conditionalFormatting sqref="Y9:Y77 M9:M77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6"/>
  <sheetViews>
    <sheetView showGridLines="0" zoomScale="75" zoomScaleNormal="75" zoomScalePageLayoutView="0" workbookViewId="0" topLeftCell="A1">
      <selection activeCell="U10" sqref="U10:X63"/>
    </sheetView>
  </sheetViews>
  <sheetFormatPr defaultColWidth="8.00390625" defaultRowHeight="15"/>
  <cols>
    <col min="1" max="1" width="25.28125" style="117" customWidth="1"/>
    <col min="2" max="2" width="39.421875" style="117" customWidth="1"/>
    <col min="3" max="3" width="12.28125" style="117" customWidth="1"/>
    <col min="4" max="4" width="12.28125" style="117" bestFit="1" customWidth="1"/>
    <col min="5" max="5" width="9.140625" style="117" bestFit="1" customWidth="1"/>
    <col min="6" max="6" width="11.28125" style="117" bestFit="1" customWidth="1"/>
    <col min="7" max="7" width="11.7109375" style="117" customWidth="1"/>
    <col min="8" max="8" width="10.28125" style="117" customWidth="1"/>
    <col min="9" max="10" width="12.7109375" style="117" bestFit="1" customWidth="1"/>
    <col min="11" max="11" width="9.7109375" style="117" bestFit="1" customWidth="1"/>
    <col min="12" max="12" width="10.7109375" style="117" bestFit="1" customWidth="1"/>
    <col min="13" max="13" width="12.7109375" style="117" bestFit="1" customWidth="1"/>
    <col min="14" max="14" width="9.28125" style="117" customWidth="1"/>
    <col min="15" max="16" width="13.00390625" style="117" bestFit="1" customWidth="1"/>
    <col min="17" max="18" width="10.7109375" style="117" bestFit="1" customWidth="1"/>
    <col min="19" max="19" width="13.00390625" style="117" bestFit="1" customWidth="1"/>
    <col min="20" max="20" width="10.7109375" style="117" customWidth="1"/>
    <col min="21" max="22" width="13.140625" style="117" bestFit="1" customWidth="1"/>
    <col min="23" max="23" width="10.28125" style="117" customWidth="1"/>
    <col min="24" max="24" width="10.8515625" style="117" bestFit="1" customWidth="1"/>
    <col min="25" max="25" width="13.00390625" style="117" bestFit="1" customWidth="1"/>
    <col min="26" max="26" width="9.8515625" style="117" bestFit="1" customWidth="1"/>
    <col min="27" max="16384" width="8.00390625" style="117" customWidth="1"/>
  </cols>
  <sheetData>
    <row r="1" spans="25:26" ht="21" thickBot="1">
      <c r="Y1" s="722" t="s">
        <v>28</v>
      </c>
      <c r="Z1" s="723"/>
    </row>
    <row r="2" ht="9.75" customHeight="1" thickBot="1"/>
    <row r="3" spans="1:26" ht="24" customHeight="1" thickTop="1">
      <c r="A3" s="631" t="s">
        <v>120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3"/>
    </row>
    <row r="4" spans="1:26" ht="21" customHeight="1" thickBot="1">
      <c r="A4" s="643" t="s">
        <v>45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5"/>
    </row>
    <row r="5" spans="1:26" s="163" customFormat="1" ht="19.5" customHeight="1" thickBot="1" thickTop="1">
      <c r="A5" s="634" t="s">
        <v>121</v>
      </c>
      <c r="B5" s="634" t="s">
        <v>122</v>
      </c>
      <c r="C5" s="620" t="s">
        <v>36</v>
      </c>
      <c r="D5" s="621"/>
      <c r="E5" s="621"/>
      <c r="F5" s="621"/>
      <c r="G5" s="621"/>
      <c r="H5" s="621"/>
      <c r="I5" s="621"/>
      <c r="J5" s="621"/>
      <c r="K5" s="622"/>
      <c r="L5" s="622"/>
      <c r="M5" s="622"/>
      <c r="N5" s="623"/>
      <c r="O5" s="624" t="s">
        <v>35</v>
      </c>
      <c r="P5" s="621"/>
      <c r="Q5" s="621"/>
      <c r="R5" s="621"/>
      <c r="S5" s="621"/>
      <c r="T5" s="621"/>
      <c r="U5" s="621"/>
      <c r="V5" s="621"/>
      <c r="W5" s="621"/>
      <c r="X5" s="621"/>
      <c r="Y5" s="621"/>
      <c r="Z5" s="623"/>
    </row>
    <row r="6" spans="1:26" s="162" customFormat="1" ht="26.25" customHeight="1" thickBot="1">
      <c r="A6" s="635"/>
      <c r="B6" s="635"/>
      <c r="C6" s="724" t="s">
        <v>450</v>
      </c>
      <c r="D6" s="720"/>
      <c r="E6" s="720"/>
      <c r="F6" s="720"/>
      <c r="G6" s="721"/>
      <c r="H6" s="617" t="s">
        <v>34</v>
      </c>
      <c r="I6" s="724" t="s">
        <v>149</v>
      </c>
      <c r="J6" s="720"/>
      <c r="K6" s="720"/>
      <c r="L6" s="720"/>
      <c r="M6" s="721"/>
      <c r="N6" s="617" t="s">
        <v>33</v>
      </c>
      <c r="O6" s="719" t="s">
        <v>451</v>
      </c>
      <c r="P6" s="720"/>
      <c r="Q6" s="720"/>
      <c r="R6" s="720"/>
      <c r="S6" s="721"/>
      <c r="T6" s="617" t="s">
        <v>34</v>
      </c>
      <c r="U6" s="719" t="s">
        <v>150</v>
      </c>
      <c r="V6" s="720"/>
      <c r="W6" s="720"/>
      <c r="X6" s="720"/>
      <c r="Y6" s="721"/>
      <c r="Z6" s="617" t="s">
        <v>33</v>
      </c>
    </row>
    <row r="7" spans="1:26" s="157" customFormat="1" ht="26.25" customHeight="1">
      <c r="A7" s="636"/>
      <c r="B7" s="636"/>
      <c r="C7" s="640" t="s">
        <v>22</v>
      </c>
      <c r="D7" s="641"/>
      <c r="E7" s="638" t="s">
        <v>21</v>
      </c>
      <c r="F7" s="639"/>
      <c r="G7" s="625" t="s">
        <v>17</v>
      </c>
      <c r="H7" s="618"/>
      <c r="I7" s="640" t="s">
        <v>22</v>
      </c>
      <c r="J7" s="641"/>
      <c r="K7" s="638" t="s">
        <v>21</v>
      </c>
      <c r="L7" s="639"/>
      <c r="M7" s="625" t="s">
        <v>17</v>
      </c>
      <c r="N7" s="618"/>
      <c r="O7" s="641" t="s">
        <v>22</v>
      </c>
      <c r="P7" s="641"/>
      <c r="Q7" s="646" t="s">
        <v>21</v>
      </c>
      <c r="R7" s="641"/>
      <c r="S7" s="625" t="s">
        <v>17</v>
      </c>
      <c r="T7" s="618"/>
      <c r="U7" s="647" t="s">
        <v>22</v>
      </c>
      <c r="V7" s="639"/>
      <c r="W7" s="638" t="s">
        <v>21</v>
      </c>
      <c r="X7" s="642"/>
      <c r="Y7" s="625" t="s">
        <v>17</v>
      </c>
      <c r="Z7" s="618"/>
    </row>
    <row r="8" spans="1:26" s="157" customFormat="1" ht="15.75" thickBot="1">
      <c r="A8" s="637"/>
      <c r="B8" s="637"/>
      <c r="C8" s="160" t="s">
        <v>19</v>
      </c>
      <c r="D8" s="158" t="s">
        <v>18</v>
      </c>
      <c r="E8" s="159" t="s">
        <v>19</v>
      </c>
      <c r="F8" s="158" t="s">
        <v>18</v>
      </c>
      <c r="G8" s="626"/>
      <c r="H8" s="619"/>
      <c r="I8" s="160" t="s">
        <v>19</v>
      </c>
      <c r="J8" s="158" t="s">
        <v>18</v>
      </c>
      <c r="K8" s="159" t="s">
        <v>19</v>
      </c>
      <c r="L8" s="158" t="s">
        <v>18</v>
      </c>
      <c r="M8" s="626"/>
      <c r="N8" s="619"/>
      <c r="O8" s="161" t="s">
        <v>19</v>
      </c>
      <c r="P8" s="158" t="s">
        <v>18</v>
      </c>
      <c r="Q8" s="159" t="s">
        <v>19</v>
      </c>
      <c r="R8" s="158" t="s">
        <v>18</v>
      </c>
      <c r="S8" s="626"/>
      <c r="T8" s="619"/>
      <c r="U8" s="160" t="s">
        <v>19</v>
      </c>
      <c r="V8" s="158" t="s">
        <v>18</v>
      </c>
      <c r="W8" s="159" t="s">
        <v>19</v>
      </c>
      <c r="X8" s="158" t="s">
        <v>18</v>
      </c>
      <c r="Y8" s="626"/>
      <c r="Z8" s="619"/>
    </row>
    <row r="9" spans="1:26" s="146" customFormat="1" ht="18" customHeight="1" thickBot="1" thickTop="1">
      <c r="A9" s="156" t="s">
        <v>24</v>
      </c>
      <c r="B9" s="359"/>
      <c r="C9" s="155">
        <f>SUM(C10:C63)</f>
        <v>1541753</v>
      </c>
      <c r="D9" s="149">
        <f>SUM(D10:D63)</f>
        <v>1541753</v>
      </c>
      <c r="E9" s="150">
        <f>SUM(E10:E63)</f>
        <v>65326</v>
      </c>
      <c r="F9" s="149">
        <f>SUM(F10:F63)</f>
        <v>65326</v>
      </c>
      <c r="G9" s="148">
        <f>SUM(C9:F9)</f>
        <v>3214158</v>
      </c>
      <c r="H9" s="152">
        <f aca="true" t="shared" si="0" ref="H9:H19">G9/$G$9</f>
        <v>1</v>
      </c>
      <c r="I9" s="151">
        <f>SUM(I10:I63)</f>
        <v>1429191</v>
      </c>
      <c r="J9" s="149">
        <f>SUM(J10:J63)</f>
        <v>1429191</v>
      </c>
      <c r="K9" s="150">
        <f>SUM(K10:K63)</f>
        <v>67740</v>
      </c>
      <c r="L9" s="149">
        <f>SUM(L10:L63)</f>
        <v>67740</v>
      </c>
      <c r="M9" s="148">
        <f aca="true" t="shared" si="1" ref="M9:M19">SUM(I9:L9)</f>
        <v>2993862</v>
      </c>
      <c r="N9" s="154">
        <f aca="true" t="shared" si="2" ref="N9:N19">IF(ISERROR(G9/M9-1),"         /0",(G9/M9-1))</f>
        <v>0.07358254989708946</v>
      </c>
      <c r="O9" s="153">
        <f>SUM(O10:O63)</f>
        <v>3353722</v>
      </c>
      <c r="P9" s="149">
        <f>SUM(P10:P63)</f>
        <v>3353722</v>
      </c>
      <c r="Q9" s="150">
        <f>SUM(Q10:Q63)</f>
        <v>139969</v>
      </c>
      <c r="R9" s="149">
        <f>SUM(R10:R63)</f>
        <v>139969</v>
      </c>
      <c r="S9" s="148">
        <f aca="true" t="shared" si="3" ref="S9:S19">SUM(O9:R9)</f>
        <v>6987382</v>
      </c>
      <c r="T9" s="152">
        <f aca="true" t="shared" si="4" ref="T9:T19">S9/$S$9</f>
        <v>1</v>
      </c>
      <c r="U9" s="151">
        <f>SUM(U10:U63)</f>
        <v>3028584</v>
      </c>
      <c r="V9" s="149">
        <f>SUM(V10:V63)</f>
        <v>3028584</v>
      </c>
      <c r="W9" s="150">
        <f>SUM(W10:W63)</f>
        <v>139284</v>
      </c>
      <c r="X9" s="149">
        <f>SUM(X10:X63)</f>
        <v>139284</v>
      </c>
      <c r="Y9" s="148">
        <f aca="true" t="shared" si="5" ref="Y9:Y19">SUM(U9:X9)</f>
        <v>6335736</v>
      </c>
      <c r="Z9" s="147">
        <f>IF(ISERROR(S9/Y9-1),"         /0",(S9/Y9-1))</f>
        <v>0.10285245471086557</v>
      </c>
    </row>
    <row r="10" spans="1:26" ht="21" customHeight="1" thickTop="1">
      <c r="A10" s="145" t="s">
        <v>347</v>
      </c>
      <c r="B10" s="360" t="s">
        <v>348</v>
      </c>
      <c r="C10" s="143">
        <v>567166</v>
      </c>
      <c r="D10" s="139">
        <v>579973</v>
      </c>
      <c r="E10" s="140">
        <v>13927</v>
      </c>
      <c r="F10" s="139">
        <v>13760</v>
      </c>
      <c r="G10" s="138">
        <f aca="true" t="shared" si="6" ref="G10:G63">SUM(C10:F10)</f>
        <v>1174826</v>
      </c>
      <c r="H10" s="142">
        <f t="shared" si="0"/>
        <v>0.365515945389119</v>
      </c>
      <c r="I10" s="141">
        <v>524563</v>
      </c>
      <c r="J10" s="139">
        <v>516637</v>
      </c>
      <c r="K10" s="140">
        <v>16107</v>
      </c>
      <c r="L10" s="139">
        <v>16552</v>
      </c>
      <c r="M10" s="138">
        <f t="shared" si="1"/>
        <v>1073859</v>
      </c>
      <c r="N10" s="144">
        <f t="shared" si="2"/>
        <v>0.09402258583296308</v>
      </c>
      <c r="O10" s="143">
        <v>1172524</v>
      </c>
      <c r="P10" s="139">
        <v>1294349</v>
      </c>
      <c r="Q10" s="140">
        <v>30547</v>
      </c>
      <c r="R10" s="139">
        <v>30790</v>
      </c>
      <c r="S10" s="138">
        <f t="shared" si="3"/>
        <v>2528210</v>
      </c>
      <c r="T10" s="142">
        <f t="shared" si="4"/>
        <v>0.3618250726810127</v>
      </c>
      <c r="U10" s="141">
        <v>1045260</v>
      </c>
      <c r="V10" s="139">
        <v>1120008</v>
      </c>
      <c r="W10" s="140">
        <v>31682</v>
      </c>
      <c r="X10" s="139">
        <v>32473</v>
      </c>
      <c r="Y10" s="138">
        <f t="shared" si="5"/>
        <v>2229423</v>
      </c>
      <c r="Z10" s="137">
        <f aca="true" t="shared" si="7" ref="Z10:Z19">IF(ISERROR(S10/Y10-1),"         /0",IF(S10/Y10&gt;5,"  *  ",(S10/Y10-1)))</f>
        <v>0.13401987868609955</v>
      </c>
    </row>
    <row r="11" spans="1:26" ht="21" customHeight="1">
      <c r="A11" s="136" t="s">
        <v>349</v>
      </c>
      <c r="B11" s="361" t="s">
        <v>350</v>
      </c>
      <c r="C11" s="134">
        <v>184254</v>
      </c>
      <c r="D11" s="130">
        <v>183438</v>
      </c>
      <c r="E11" s="131">
        <v>1446</v>
      </c>
      <c r="F11" s="130">
        <v>1715</v>
      </c>
      <c r="G11" s="129">
        <f t="shared" si="6"/>
        <v>370853</v>
      </c>
      <c r="H11" s="133">
        <f t="shared" si="0"/>
        <v>0.1153810733635372</v>
      </c>
      <c r="I11" s="132">
        <v>181244</v>
      </c>
      <c r="J11" s="130">
        <v>185810</v>
      </c>
      <c r="K11" s="131">
        <v>945</v>
      </c>
      <c r="L11" s="130">
        <v>1093</v>
      </c>
      <c r="M11" s="129">
        <f t="shared" si="1"/>
        <v>369092</v>
      </c>
      <c r="N11" s="135">
        <f t="shared" si="2"/>
        <v>0.004771168164035</v>
      </c>
      <c r="O11" s="134">
        <v>394889</v>
      </c>
      <c r="P11" s="130">
        <v>384062</v>
      </c>
      <c r="Q11" s="131">
        <v>3780</v>
      </c>
      <c r="R11" s="130">
        <v>4404</v>
      </c>
      <c r="S11" s="129">
        <f t="shared" si="3"/>
        <v>787135</v>
      </c>
      <c r="T11" s="133">
        <f t="shared" si="4"/>
        <v>0.11265091846989331</v>
      </c>
      <c r="U11" s="132">
        <v>396564</v>
      </c>
      <c r="V11" s="130">
        <v>394355</v>
      </c>
      <c r="W11" s="131">
        <v>2408</v>
      </c>
      <c r="X11" s="130">
        <v>3257</v>
      </c>
      <c r="Y11" s="129">
        <f t="shared" si="5"/>
        <v>796584</v>
      </c>
      <c r="Z11" s="128">
        <f t="shared" si="7"/>
        <v>-0.0118619003143422</v>
      </c>
    </row>
    <row r="12" spans="1:26" ht="21" customHeight="1">
      <c r="A12" s="136" t="s">
        <v>351</v>
      </c>
      <c r="B12" s="361" t="s">
        <v>352</v>
      </c>
      <c r="C12" s="134">
        <v>137349</v>
      </c>
      <c r="D12" s="130">
        <v>137355</v>
      </c>
      <c r="E12" s="131">
        <v>4369</v>
      </c>
      <c r="F12" s="130">
        <v>3811</v>
      </c>
      <c r="G12" s="129">
        <f t="shared" si="6"/>
        <v>282884</v>
      </c>
      <c r="H12" s="133">
        <f t="shared" si="0"/>
        <v>0.0880118525598306</v>
      </c>
      <c r="I12" s="132">
        <v>131769</v>
      </c>
      <c r="J12" s="130">
        <v>133695</v>
      </c>
      <c r="K12" s="131">
        <v>2521</v>
      </c>
      <c r="L12" s="130">
        <v>2554</v>
      </c>
      <c r="M12" s="129">
        <f t="shared" si="1"/>
        <v>270539</v>
      </c>
      <c r="N12" s="135">
        <f t="shared" si="2"/>
        <v>0.04563112896846655</v>
      </c>
      <c r="O12" s="134">
        <v>302262</v>
      </c>
      <c r="P12" s="130">
        <v>286817</v>
      </c>
      <c r="Q12" s="131">
        <v>9273</v>
      </c>
      <c r="R12" s="130">
        <v>8788</v>
      </c>
      <c r="S12" s="129">
        <f t="shared" si="3"/>
        <v>607140</v>
      </c>
      <c r="T12" s="133">
        <f t="shared" si="4"/>
        <v>0.08689091279108542</v>
      </c>
      <c r="U12" s="132">
        <v>279496</v>
      </c>
      <c r="V12" s="130">
        <v>268753</v>
      </c>
      <c r="W12" s="131">
        <v>4878</v>
      </c>
      <c r="X12" s="130">
        <v>5322</v>
      </c>
      <c r="Y12" s="129">
        <f t="shared" si="5"/>
        <v>558449</v>
      </c>
      <c r="Z12" s="128">
        <f t="shared" si="7"/>
        <v>0.08718969861169068</v>
      </c>
    </row>
    <row r="13" spans="1:26" ht="21" customHeight="1">
      <c r="A13" s="136" t="s">
        <v>353</v>
      </c>
      <c r="B13" s="361" t="s">
        <v>354</v>
      </c>
      <c r="C13" s="134">
        <v>110960</v>
      </c>
      <c r="D13" s="130">
        <v>107921</v>
      </c>
      <c r="E13" s="131">
        <v>226</v>
      </c>
      <c r="F13" s="130">
        <v>168</v>
      </c>
      <c r="G13" s="129">
        <f t="shared" si="6"/>
        <v>219275</v>
      </c>
      <c r="H13" s="133">
        <f t="shared" si="0"/>
        <v>0.06822159956044475</v>
      </c>
      <c r="I13" s="132">
        <v>105453</v>
      </c>
      <c r="J13" s="130">
        <v>105576</v>
      </c>
      <c r="K13" s="131">
        <v>225</v>
      </c>
      <c r="L13" s="130">
        <v>174</v>
      </c>
      <c r="M13" s="129">
        <f t="shared" si="1"/>
        <v>211428</v>
      </c>
      <c r="N13" s="135">
        <f t="shared" si="2"/>
        <v>0.03711428949807982</v>
      </c>
      <c r="O13" s="134">
        <v>256888</v>
      </c>
      <c r="P13" s="130">
        <v>245757</v>
      </c>
      <c r="Q13" s="131">
        <v>315</v>
      </c>
      <c r="R13" s="130">
        <v>267</v>
      </c>
      <c r="S13" s="129">
        <f t="shared" si="3"/>
        <v>503227</v>
      </c>
      <c r="T13" s="133">
        <f t="shared" si="4"/>
        <v>0.07201939152603937</v>
      </c>
      <c r="U13" s="132">
        <v>241736</v>
      </c>
      <c r="V13" s="130">
        <v>232324</v>
      </c>
      <c r="W13" s="131">
        <v>1250</v>
      </c>
      <c r="X13" s="130">
        <v>1042</v>
      </c>
      <c r="Y13" s="129">
        <f t="shared" si="5"/>
        <v>476352</v>
      </c>
      <c r="Z13" s="128">
        <f t="shared" si="7"/>
        <v>0.056418362891307305</v>
      </c>
    </row>
    <row r="14" spans="1:26" ht="21" customHeight="1">
      <c r="A14" s="136" t="s">
        <v>355</v>
      </c>
      <c r="B14" s="361" t="s">
        <v>356</v>
      </c>
      <c r="C14" s="134">
        <v>83979</v>
      </c>
      <c r="D14" s="130">
        <v>82997</v>
      </c>
      <c r="E14" s="131">
        <v>2059</v>
      </c>
      <c r="F14" s="130">
        <v>2182</v>
      </c>
      <c r="G14" s="129">
        <f t="shared" si="6"/>
        <v>171217</v>
      </c>
      <c r="H14" s="133">
        <f t="shared" si="0"/>
        <v>0.0532696276909847</v>
      </c>
      <c r="I14" s="132">
        <v>70047</v>
      </c>
      <c r="J14" s="130">
        <v>74143</v>
      </c>
      <c r="K14" s="131">
        <v>1264</v>
      </c>
      <c r="L14" s="130">
        <v>1412</v>
      </c>
      <c r="M14" s="129">
        <f t="shared" si="1"/>
        <v>146866</v>
      </c>
      <c r="N14" s="135">
        <f t="shared" si="2"/>
        <v>0.16580420247027905</v>
      </c>
      <c r="O14" s="134">
        <v>189939</v>
      </c>
      <c r="P14" s="130">
        <v>172174</v>
      </c>
      <c r="Q14" s="131">
        <v>2974</v>
      </c>
      <c r="R14" s="130">
        <v>3182</v>
      </c>
      <c r="S14" s="129">
        <f t="shared" si="3"/>
        <v>368269</v>
      </c>
      <c r="T14" s="133">
        <f t="shared" si="4"/>
        <v>0.05270486142020001</v>
      </c>
      <c r="U14" s="132">
        <v>162122</v>
      </c>
      <c r="V14" s="130">
        <v>154474</v>
      </c>
      <c r="W14" s="131">
        <v>2048</v>
      </c>
      <c r="X14" s="130">
        <v>2240</v>
      </c>
      <c r="Y14" s="129">
        <f t="shared" si="5"/>
        <v>320884</v>
      </c>
      <c r="Z14" s="128">
        <f t="shared" si="7"/>
        <v>0.14767018611086868</v>
      </c>
    </row>
    <row r="15" spans="1:26" ht="21" customHeight="1">
      <c r="A15" s="136" t="s">
        <v>357</v>
      </c>
      <c r="B15" s="361" t="s">
        <v>358</v>
      </c>
      <c r="C15" s="134">
        <v>58937</v>
      </c>
      <c r="D15" s="130">
        <v>58967</v>
      </c>
      <c r="E15" s="131">
        <v>1310</v>
      </c>
      <c r="F15" s="130">
        <v>1441</v>
      </c>
      <c r="G15" s="129">
        <f t="shared" si="6"/>
        <v>120655</v>
      </c>
      <c r="H15" s="133">
        <f t="shared" si="0"/>
        <v>0.03753860264492287</v>
      </c>
      <c r="I15" s="132">
        <v>52252</v>
      </c>
      <c r="J15" s="130">
        <v>53375</v>
      </c>
      <c r="K15" s="131">
        <v>1387</v>
      </c>
      <c r="L15" s="130">
        <v>1433</v>
      </c>
      <c r="M15" s="129">
        <f t="shared" si="1"/>
        <v>108447</v>
      </c>
      <c r="N15" s="135">
        <f t="shared" si="2"/>
        <v>0.11257111768882488</v>
      </c>
      <c r="O15" s="134">
        <v>129749</v>
      </c>
      <c r="P15" s="130">
        <v>123201</v>
      </c>
      <c r="Q15" s="131">
        <v>2179</v>
      </c>
      <c r="R15" s="130">
        <v>2312</v>
      </c>
      <c r="S15" s="129">
        <f t="shared" si="3"/>
        <v>257441</v>
      </c>
      <c r="T15" s="133">
        <f t="shared" si="4"/>
        <v>0.03684369911363083</v>
      </c>
      <c r="U15" s="132">
        <v>111398</v>
      </c>
      <c r="V15" s="130">
        <v>107643</v>
      </c>
      <c r="W15" s="131">
        <v>3191</v>
      </c>
      <c r="X15" s="130">
        <v>3017</v>
      </c>
      <c r="Y15" s="129">
        <f t="shared" si="5"/>
        <v>225249</v>
      </c>
      <c r="Z15" s="128">
        <f t="shared" si="7"/>
        <v>0.14291739363992728</v>
      </c>
    </row>
    <row r="16" spans="1:26" ht="21" customHeight="1">
      <c r="A16" s="136" t="s">
        <v>359</v>
      </c>
      <c r="B16" s="361" t="s">
        <v>360</v>
      </c>
      <c r="C16" s="134">
        <v>46783</v>
      </c>
      <c r="D16" s="130">
        <v>45990</v>
      </c>
      <c r="E16" s="131">
        <v>13054</v>
      </c>
      <c r="F16" s="130">
        <v>13012</v>
      </c>
      <c r="G16" s="129">
        <f>SUM(C16:F16)</f>
        <v>118839</v>
      </c>
      <c r="H16" s="133">
        <f>G16/$G$9</f>
        <v>0.03697360241780273</v>
      </c>
      <c r="I16" s="132">
        <v>42773</v>
      </c>
      <c r="J16" s="130">
        <v>41278</v>
      </c>
      <c r="K16" s="131">
        <v>12251</v>
      </c>
      <c r="L16" s="130">
        <v>11617</v>
      </c>
      <c r="M16" s="129">
        <f>SUM(I16:L16)</f>
        <v>107919</v>
      </c>
      <c r="N16" s="135">
        <f>IF(ISERROR(G16/M16-1),"         /0",(G16/M16-1))</f>
        <v>0.10118700136213277</v>
      </c>
      <c r="O16" s="134">
        <v>109410</v>
      </c>
      <c r="P16" s="130">
        <v>103511</v>
      </c>
      <c r="Q16" s="131">
        <v>27664</v>
      </c>
      <c r="R16" s="130">
        <v>27432</v>
      </c>
      <c r="S16" s="129">
        <f>SUM(O16:R16)</f>
        <v>268017</v>
      </c>
      <c r="T16" s="133">
        <f>S16/$S$9</f>
        <v>0.03835728460244481</v>
      </c>
      <c r="U16" s="132">
        <v>97674</v>
      </c>
      <c r="V16" s="130">
        <v>92090</v>
      </c>
      <c r="W16" s="131">
        <v>24938</v>
      </c>
      <c r="X16" s="130">
        <v>24129</v>
      </c>
      <c r="Y16" s="129">
        <f>SUM(U16:X16)</f>
        <v>238831</v>
      </c>
      <c r="Z16" s="128">
        <f>IF(ISERROR(S16/Y16-1),"         /0",IF(S16/Y16&gt;5,"  *  ",(S16/Y16-1)))</f>
        <v>0.12220356653868225</v>
      </c>
    </row>
    <row r="17" spans="1:26" ht="21" customHeight="1">
      <c r="A17" s="136" t="s">
        <v>363</v>
      </c>
      <c r="B17" s="361" t="s">
        <v>364</v>
      </c>
      <c r="C17" s="134">
        <v>50005</v>
      </c>
      <c r="D17" s="130">
        <v>47986</v>
      </c>
      <c r="E17" s="131">
        <v>40</v>
      </c>
      <c r="F17" s="130">
        <v>36</v>
      </c>
      <c r="G17" s="129">
        <f>SUM(C17:F17)</f>
        <v>98067</v>
      </c>
      <c r="H17" s="133">
        <f>G17/$G$9</f>
        <v>0.03051094563490656</v>
      </c>
      <c r="I17" s="132">
        <v>42340</v>
      </c>
      <c r="J17" s="130">
        <v>41671</v>
      </c>
      <c r="K17" s="131">
        <v>149</v>
      </c>
      <c r="L17" s="130">
        <v>144</v>
      </c>
      <c r="M17" s="129">
        <f>SUM(I17:L17)</f>
        <v>84304</v>
      </c>
      <c r="N17" s="135">
        <f>IF(ISERROR(G17/M17-1),"         /0",(G17/M17-1))</f>
        <v>0.16325441260201168</v>
      </c>
      <c r="O17" s="134">
        <v>121689</v>
      </c>
      <c r="P17" s="130">
        <v>111506</v>
      </c>
      <c r="Q17" s="131">
        <v>70</v>
      </c>
      <c r="R17" s="130">
        <v>71</v>
      </c>
      <c r="S17" s="129">
        <f>SUM(O17:R17)</f>
        <v>233336</v>
      </c>
      <c r="T17" s="133">
        <f>S17/$S$9</f>
        <v>0.03339390919231266</v>
      </c>
      <c r="U17" s="132">
        <v>100370</v>
      </c>
      <c r="V17" s="130">
        <v>95751</v>
      </c>
      <c r="W17" s="131">
        <v>1406</v>
      </c>
      <c r="X17" s="130">
        <v>1088</v>
      </c>
      <c r="Y17" s="129">
        <f>SUM(U17:X17)</f>
        <v>198615</v>
      </c>
      <c r="Z17" s="128">
        <f>IF(ISERROR(S17/Y17-1),"         /0",IF(S17/Y17&gt;5,"  *  ",(S17/Y17-1)))</f>
        <v>0.17481559801626267</v>
      </c>
    </row>
    <row r="18" spans="1:26" ht="21" customHeight="1">
      <c r="A18" s="136" t="s">
        <v>361</v>
      </c>
      <c r="B18" s="361" t="s">
        <v>362</v>
      </c>
      <c r="C18" s="134">
        <v>43718</v>
      </c>
      <c r="D18" s="130">
        <v>43607</v>
      </c>
      <c r="E18" s="131">
        <v>1778</v>
      </c>
      <c r="F18" s="130">
        <v>1531</v>
      </c>
      <c r="G18" s="129">
        <f>SUM(C18:F18)</f>
        <v>90634</v>
      </c>
      <c r="H18" s="133">
        <f>G18/$G$9</f>
        <v>0.02819836485947486</v>
      </c>
      <c r="I18" s="132">
        <v>42358</v>
      </c>
      <c r="J18" s="130">
        <v>41266</v>
      </c>
      <c r="K18" s="131">
        <v>1422</v>
      </c>
      <c r="L18" s="130">
        <v>1458</v>
      </c>
      <c r="M18" s="129">
        <f>SUM(I18:L18)</f>
        <v>86504</v>
      </c>
      <c r="N18" s="135">
        <f>IF(ISERROR(G18/M18-1),"         /0",(G18/M18-1))</f>
        <v>0.04774345694996773</v>
      </c>
      <c r="O18" s="134">
        <v>99912</v>
      </c>
      <c r="P18" s="130">
        <v>92103</v>
      </c>
      <c r="Q18" s="131">
        <v>2972</v>
      </c>
      <c r="R18" s="130">
        <v>2758</v>
      </c>
      <c r="S18" s="129">
        <f>SUM(O18:R18)</f>
        <v>197745</v>
      </c>
      <c r="T18" s="133">
        <f>S18/$S$9</f>
        <v>0.028300299024727717</v>
      </c>
      <c r="U18" s="132">
        <v>87785</v>
      </c>
      <c r="V18" s="130">
        <v>79243</v>
      </c>
      <c r="W18" s="131">
        <v>2615</v>
      </c>
      <c r="X18" s="130">
        <v>2774</v>
      </c>
      <c r="Y18" s="129">
        <f>SUM(U18:X18)</f>
        <v>172417</v>
      </c>
      <c r="Z18" s="128">
        <f>IF(ISERROR(S18/Y18-1),"         /0",IF(S18/Y18&gt;5,"  *  ",(S18/Y18-1)))</f>
        <v>0.14689966766618134</v>
      </c>
    </row>
    <row r="19" spans="1:26" ht="21" customHeight="1">
      <c r="A19" s="136" t="s">
        <v>365</v>
      </c>
      <c r="B19" s="361" t="s">
        <v>366</v>
      </c>
      <c r="C19" s="134">
        <v>36565</v>
      </c>
      <c r="D19" s="130">
        <v>37120</v>
      </c>
      <c r="E19" s="131">
        <v>1058</v>
      </c>
      <c r="F19" s="130">
        <v>1065</v>
      </c>
      <c r="G19" s="129">
        <f t="shared" si="6"/>
        <v>75808</v>
      </c>
      <c r="H19" s="133">
        <f t="shared" si="0"/>
        <v>0.023585648247534813</v>
      </c>
      <c r="I19" s="132">
        <v>35110</v>
      </c>
      <c r="J19" s="130">
        <v>35605</v>
      </c>
      <c r="K19" s="131">
        <v>1047</v>
      </c>
      <c r="L19" s="130">
        <v>1116</v>
      </c>
      <c r="M19" s="129">
        <f t="shared" si="1"/>
        <v>72878</v>
      </c>
      <c r="N19" s="135">
        <f t="shared" si="2"/>
        <v>0.04020417684349176</v>
      </c>
      <c r="O19" s="134">
        <v>76296</v>
      </c>
      <c r="P19" s="130">
        <v>82043</v>
      </c>
      <c r="Q19" s="131">
        <v>2738</v>
      </c>
      <c r="R19" s="130">
        <v>3346</v>
      </c>
      <c r="S19" s="129">
        <f t="shared" si="3"/>
        <v>164423</v>
      </c>
      <c r="T19" s="133">
        <f t="shared" si="4"/>
        <v>0.023531417060066274</v>
      </c>
      <c r="U19" s="132">
        <v>69553</v>
      </c>
      <c r="V19" s="130">
        <v>75074</v>
      </c>
      <c r="W19" s="131">
        <v>2541</v>
      </c>
      <c r="X19" s="130">
        <v>3090</v>
      </c>
      <c r="Y19" s="129">
        <f t="shared" si="5"/>
        <v>150258</v>
      </c>
      <c r="Z19" s="128">
        <f t="shared" si="7"/>
        <v>0.0942711868918793</v>
      </c>
    </row>
    <row r="20" spans="1:26" ht="21" customHeight="1">
      <c r="A20" s="136" t="s">
        <v>367</v>
      </c>
      <c r="B20" s="361" t="s">
        <v>368</v>
      </c>
      <c r="C20" s="134">
        <v>36571</v>
      </c>
      <c r="D20" s="130">
        <v>35546</v>
      </c>
      <c r="E20" s="131">
        <v>142</v>
      </c>
      <c r="F20" s="130">
        <v>238</v>
      </c>
      <c r="G20" s="129">
        <f t="shared" si="6"/>
        <v>72497</v>
      </c>
      <c r="H20" s="133">
        <f aca="true" t="shared" si="8" ref="H20:H30">G20/$G$9</f>
        <v>0.022555518428154436</v>
      </c>
      <c r="I20" s="132">
        <v>27943</v>
      </c>
      <c r="J20" s="130">
        <v>27994</v>
      </c>
      <c r="K20" s="131">
        <v>179</v>
      </c>
      <c r="L20" s="130">
        <v>224</v>
      </c>
      <c r="M20" s="129">
        <f aca="true" t="shared" si="9" ref="M20:M30">SUM(I20:L20)</f>
        <v>56340</v>
      </c>
      <c r="N20" s="135">
        <f aca="true" t="shared" si="10" ref="N20:N30">IF(ISERROR(G20/M20-1),"         /0",(G20/M20-1))</f>
        <v>0.28677671281505157</v>
      </c>
      <c r="O20" s="134">
        <v>90392</v>
      </c>
      <c r="P20" s="130">
        <v>83382</v>
      </c>
      <c r="Q20" s="131">
        <v>305</v>
      </c>
      <c r="R20" s="130">
        <v>569</v>
      </c>
      <c r="S20" s="129">
        <f aca="true" t="shared" si="11" ref="S20:S30">SUM(O20:R20)</f>
        <v>174648</v>
      </c>
      <c r="T20" s="133">
        <f aca="true" t="shared" si="12" ref="T20:T30">S20/$S$9</f>
        <v>0.024994769142434176</v>
      </c>
      <c r="U20" s="132">
        <v>63989</v>
      </c>
      <c r="V20" s="130">
        <v>61573</v>
      </c>
      <c r="W20" s="131">
        <v>384</v>
      </c>
      <c r="X20" s="130">
        <v>462</v>
      </c>
      <c r="Y20" s="129">
        <f aca="true" t="shared" si="13" ref="Y20:Y30">SUM(U20:X20)</f>
        <v>126408</v>
      </c>
      <c r="Z20" s="128">
        <f aca="true" t="shared" si="14" ref="Z20:Z30">IF(ISERROR(S20/Y20-1),"         /0",IF(S20/Y20&gt;5,"  *  ",(S20/Y20-1)))</f>
        <v>0.38162141636605273</v>
      </c>
    </row>
    <row r="21" spans="1:26" ht="21" customHeight="1">
      <c r="A21" s="136" t="s">
        <v>369</v>
      </c>
      <c r="B21" s="361" t="s">
        <v>370</v>
      </c>
      <c r="C21" s="134">
        <v>31691</v>
      </c>
      <c r="D21" s="130">
        <v>29853</v>
      </c>
      <c r="E21" s="131">
        <v>437</v>
      </c>
      <c r="F21" s="130">
        <v>75</v>
      </c>
      <c r="G21" s="129">
        <f t="shared" si="6"/>
        <v>62056</v>
      </c>
      <c r="H21" s="133">
        <f t="shared" si="8"/>
        <v>0.01930707824568674</v>
      </c>
      <c r="I21" s="132">
        <v>26014</v>
      </c>
      <c r="J21" s="130">
        <v>25300</v>
      </c>
      <c r="K21" s="131">
        <v>77</v>
      </c>
      <c r="L21" s="130">
        <v>86</v>
      </c>
      <c r="M21" s="129">
        <f t="shared" si="9"/>
        <v>51477</v>
      </c>
      <c r="N21" s="135">
        <f t="shared" si="10"/>
        <v>0.20550925656118268</v>
      </c>
      <c r="O21" s="134">
        <v>73624</v>
      </c>
      <c r="P21" s="130">
        <v>64492</v>
      </c>
      <c r="Q21" s="131">
        <v>656</v>
      </c>
      <c r="R21" s="130">
        <v>159</v>
      </c>
      <c r="S21" s="129">
        <f t="shared" si="11"/>
        <v>138931</v>
      </c>
      <c r="T21" s="133">
        <f t="shared" si="12"/>
        <v>0.019883126469971157</v>
      </c>
      <c r="U21" s="132">
        <v>62842</v>
      </c>
      <c r="V21" s="130">
        <v>54681</v>
      </c>
      <c r="W21" s="131">
        <v>142</v>
      </c>
      <c r="X21" s="130">
        <v>152</v>
      </c>
      <c r="Y21" s="129">
        <f t="shared" si="13"/>
        <v>117817</v>
      </c>
      <c r="Z21" s="128">
        <f t="shared" si="14"/>
        <v>0.17921013096581984</v>
      </c>
    </row>
    <row r="22" spans="1:26" ht="21" customHeight="1">
      <c r="A22" s="136" t="s">
        <v>371</v>
      </c>
      <c r="B22" s="361" t="s">
        <v>371</v>
      </c>
      <c r="C22" s="134">
        <v>14395</v>
      </c>
      <c r="D22" s="130">
        <v>13828</v>
      </c>
      <c r="E22" s="131">
        <v>1130</v>
      </c>
      <c r="F22" s="130">
        <v>1168</v>
      </c>
      <c r="G22" s="129">
        <f t="shared" si="6"/>
        <v>30521</v>
      </c>
      <c r="H22" s="133">
        <f>G22/$G$9</f>
        <v>0.009495799521989897</v>
      </c>
      <c r="I22" s="132">
        <v>16769</v>
      </c>
      <c r="J22" s="130">
        <v>16305</v>
      </c>
      <c r="K22" s="131">
        <v>1716</v>
      </c>
      <c r="L22" s="130">
        <v>1714</v>
      </c>
      <c r="M22" s="129">
        <f>SUM(I22:L22)</f>
        <v>36504</v>
      </c>
      <c r="N22" s="135">
        <f>IF(ISERROR(G22/M22-1),"         /0",(G22/M22-1))</f>
        <v>-0.16389984659215429</v>
      </c>
      <c r="O22" s="134">
        <v>30933</v>
      </c>
      <c r="P22" s="130">
        <v>29264</v>
      </c>
      <c r="Q22" s="131">
        <v>2033</v>
      </c>
      <c r="R22" s="130">
        <v>2089</v>
      </c>
      <c r="S22" s="129">
        <f>SUM(O22:R22)</f>
        <v>64319</v>
      </c>
      <c r="T22" s="133">
        <f>S22/$S$9</f>
        <v>0.009205021279786908</v>
      </c>
      <c r="U22" s="132">
        <v>32269</v>
      </c>
      <c r="V22" s="130">
        <v>31390</v>
      </c>
      <c r="W22" s="131">
        <v>2963</v>
      </c>
      <c r="X22" s="130">
        <v>2892</v>
      </c>
      <c r="Y22" s="129">
        <f>SUM(U22:X22)</f>
        <v>69514</v>
      </c>
      <c r="Z22" s="128">
        <f>IF(ISERROR(S22/Y22-1),"         /0",IF(S22/Y22&gt;5,"  *  ",(S22/Y22-1)))</f>
        <v>-0.07473314727968472</v>
      </c>
    </row>
    <row r="23" spans="1:26" ht="21" customHeight="1">
      <c r="A23" s="136" t="s">
        <v>378</v>
      </c>
      <c r="B23" s="361" t="s">
        <v>379</v>
      </c>
      <c r="C23" s="134">
        <v>14660</v>
      </c>
      <c r="D23" s="130">
        <v>14557</v>
      </c>
      <c r="E23" s="131">
        <v>7</v>
      </c>
      <c r="F23" s="130">
        <v>17</v>
      </c>
      <c r="G23" s="129">
        <f t="shared" si="6"/>
        <v>29241</v>
      </c>
      <c r="H23" s="133">
        <f>G23/$G$9</f>
        <v>0.009097561476442664</v>
      </c>
      <c r="I23" s="132">
        <v>10857</v>
      </c>
      <c r="J23" s="130">
        <v>10485</v>
      </c>
      <c r="K23" s="131">
        <v>17</v>
      </c>
      <c r="L23" s="130">
        <v>23</v>
      </c>
      <c r="M23" s="129">
        <f>SUM(I23:L23)</f>
        <v>21382</v>
      </c>
      <c r="N23" s="135">
        <f>IF(ISERROR(G23/M23-1),"         /0",(G23/M23-1))</f>
        <v>0.36755214666541947</v>
      </c>
      <c r="O23" s="134">
        <v>31712</v>
      </c>
      <c r="P23" s="130">
        <v>28023</v>
      </c>
      <c r="Q23" s="131">
        <v>64</v>
      </c>
      <c r="R23" s="130">
        <v>17</v>
      </c>
      <c r="S23" s="129">
        <f>SUM(O23:R23)</f>
        <v>59816</v>
      </c>
      <c r="T23" s="133">
        <f>S23/$S$9</f>
        <v>0.00856057390307271</v>
      </c>
      <c r="U23" s="132">
        <v>23159</v>
      </c>
      <c r="V23" s="130">
        <v>20679</v>
      </c>
      <c r="W23" s="131">
        <v>24</v>
      </c>
      <c r="X23" s="130">
        <v>37</v>
      </c>
      <c r="Y23" s="129">
        <f>SUM(U23:X23)</f>
        <v>43899</v>
      </c>
      <c r="Z23" s="128">
        <f>IF(ISERROR(S23/Y23-1),"         /0",IF(S23/Y23&gt;5,"  *  ",(S23/Y23-1)))</f>
        <v>0.3625822911683638</v>
      </c>
    </row>
    <row r="24" spans="1:26" ht="21" customHeight="1">
      <c r="A24" s="136" t="s">
        <v>372</v>
      </c>
      <c r="B24" s="361" t="s">
        <v>373</v>
      </c>
      <c r="C24" s="134">
        <v>12908</v>
      </c>
      <c r="D24" s="130">
        <v>12227</v>
      </c>
      <c r="E24" s="131">
        <v>60</v>
      </c>
      <c r="F24" s="130">
        <v>70</v>
      </c>
      <c r="G24" s="129">
        <f t="shared" si="6"/>
        <v>25265</v>
      </c>
      <c r="H24" s="133">
        <f>G24/$G$9</f>
        <v>0.007860534547461575</v>
      </c>
      <c r="I24" s="132">
        <v>12832</v>
      </c>
      <c r="J24" s="130">
        <v>12811</v>
      </c>
      <c r="K24" s="131">
        <v>211</v>
      </c>
      <c r="L24" s="130">
        <v>199</v>
      </c>
      <c r="M24" s="129">
        <f>SUM(I24:L24)</f>
        <v>26053</v>
      </c>
      <c r="N24" s="135">
        <f>IF(ISERROR(G24/M24-1),"         /0",(G24/M24-1))</f>
        <v>-0.03024603692473038</v>
      </c>
      <c r="O24" s="134">
        <v>28482</v>
      </c>
      <c r="P24" s="130">
        <v>25208</v>
      </c>
      <c r="Q24" s="131">
        <v>122</v>
      </c>
      <c r="R24" s="130">
        <v>133</v>
      </c>
      <c r="S24" s="129">
        <f>SUM(O24:R24)</f>
        <v>53945</v>
      </c>
      <c r="T24" s="133">
        <f>S24/$S$9</f>
        <v>0.007720345044825086</v>
      </c>
      <c r="U24" s="132">
        <v>27493</v>
      </c>
      <c r="V24" s="130">
        <v>25284</v>
      </c>
      <c r="W24" s="131">
        <v>260</v>
      </c>
      <c r="X24" s="130">
        <v>265</v>
      </c>
      <c r="Y24" s="129">
        <f>SUM(U24:X24)</f>
        <v>53302</v>
      </c>
      <c r="Z24" s="128">
        <f>IF(ISERROR(S24/Y24-1),"         /0",IF(S24/Y24&gt;5,"  *  ",(S24/Y24-1)))</f>
        <v>0.012063337210611147</v>
      </c>
    </row>
    <row r="25" spans="1:26" ht="21" customHeight="1">
      <c r="A25" s="136" t="s">
        <v>376</v>
      </c>
      <c r="B25" s="361" t="s">
        <v>377</v>
      </c>
      <c r="C25" s="134">
        <v>11976</v>
      </c>
      <c r="D25" s="130">
        <v>11109</v>
      </c>
      <c r="E25" s="131">
        <v>870</v>
      </c>
      <c r="F25" s="130">
        <v>1005</v>
      </c>
      <c r="G25" s="129">
        <f t="shared" si="6"/>
        <v>24960</v>
      </c>
      <c r="H25" s="133">
        <f t="shared" si="8"/>
        <v>0.007765641888171023</v>
      </c>
      <c r="I25" s="132">
        <v>11812</v>
      </c>
      <c r="J25" s="130">
        <v>11108</v>
      </c>
      <c r="K25" s="131">
        <v>495</v>
      </c>
      <c r="L25" s="130">
        <v>516</v>
      </c>
      <c r="M25" s="129">
        <f t="shared" si="9"/>
        <v>23931</v>
      </c>
      <c r="N25" s="135">
        <f t="shared" si="10"/>
        <v>0.042998621035476914</v>
      </c>
      <c r="O25" s="134">
        <v>30119</v>
      </c>
      <c r="P25" s="130">
        <v>24274</v>
      </c>
      <c r="Q25" s="131">
        <v>2179</v>
      </c>
      <c r="R25" s="130">
        <v>2763</v>
      </c>
      <c r="S25" s="129">
        <f t="shared" si="11"/>
        <v>59335</v>
      </c>
      <c r="T25" s="133">
        <f t="shared" si="12"/>
        <v>0.008491735531276235</v>
      </c>
      <c r="U25" s="132">
        <v>27786</v>
      </c>
      <c r="V25" s="130">
        <v>23112</v>
      </c>
      <c r="W25" s="131">
        <v>1516</v>
      </c>
      <c r="X25" s="130">
        <v>1781</v>
      </c>
      <c r="Y25" s="129">
        <f t="shared" si="13"/>
        <v>54195</v>
      </c>
      <c r="Z25" s="128">
        <f t="shared" si="14"/>
        <v>0.0948426976658363</v>
      </c>
    </row>
    <row r="26" spans="1:26" ht="21" customHeight="1">
      <c r="A26" s="136" t="s">
        <v>374</v>
      </c>
      <c r="B26" s="361" t="s">
        <v>375</v>
      </c>
      <c r="C26" s="134">
        <v>10404</v>
      </c>
      <c r="D26" s="130">
        <v>10646</v>
      </c>
      <c r="E26" s="131">
        <v>601</v>
      </c>
      <c r="F26" s="130">
        <v>530</v>
      </c>
      <c r="G26" s="129">
        <f t="shared" si="6"/>
        <v>22181</v>
      </c>
      <c r="H26" s="133">
        <f t="shared" si="8"/>
        <v>0.006901029756471212</v>
      </c>
      <c r="I26" s="132">
        <v>11647</v>
      </c>
      <c r="J26" s="130">
        <v>11822</v>
      </c>
      <c r="K26" s="131">
        <v>583</v>
      </c>
      <c r="L26" s="130">
        <v>658</v>
      </c>
      <c r="M26" s="129">
        <f t="shared" si="9"/>
        <v>24710</v>
      </c>
      <c r="N26" s="135">
        <f t="shared" si="10"/>
        <v>-0.10234722784297856</v>
      </c>
      <c r="O26" s="134">
        <v>21229</v>
      </c>
      <c r="P26" s="130">
        <v>20385</v>
      </c>
      <c r="Q26" s="131">
        <v>1151</v>
      </c>
      <c r="R26" s="130">
        <v>1054</v>
      </c>
      <c r="S26" s="129">
        <f t="shared" si="11"/>
        <v>43819</v>
      </c>
      <c r="T26" s="133">
        <f t="shared" si="12"/>
        <v>0.006271161359147103</v>
      </c>
      <c r="U26" s="132">
        <v>23420</v>
      </c>
      <c r="V26" s="130">
        <v>22344</v>
      </c>
      <c r="W26" s="131">
        <v>1106</v>
      </c>
      <c r="X26" s="130">
        <v>1161</v>
      </c>
      <c r="Y26" s="129">
        <f t="shared" si="13"/>
        <v>48031</v>
      </c>
      <c r="Z26" s="128">
        <f t="shared" si="14"/>
        <v>-0.08769336470196332</v>
      </c>
    </row>
    <row r="27" spans="1:26" ht="21" customHeight="1">
      <c r="A27" s="136" t="s">
        <v>380</v>
      </c>
      <c r="B27" s="361" t="s">
        <v>381</v>
      </c>
      <c r="C27" s="134">
        <v>10079</v>
      </c>
      <c r="D27" s="130">
        <v>9758</v>
      </c>
      <c r="E27" s="131">
        <v>2</v>
      </c>
      <c r="F27" s="130">
        <v>2</v>
      </c>
      <c r="G27" s="129">
        <f t="shared" si="6"/>
        <v>19841</v>
      </c>
      <c r="H27" s="133">
        <f t="shared" si="8"/>
        <v>0.0061730008294551796</v>
      </c>
      <c r="I27" s="132">
        <v>8350</v>
      </c>
      <c r="J27" s="130">
        <v>8581</v>
      </c>
      <c r="K27" s="131">
        <v>19</v>
      </c>
      <c r="L27" s="130">
        <v>25</v>
      </c>
      <c r="M27" s="129">
        <f t="shared" si="9"/>
        <v>16975</v>
      </c>
      <c r="N27" s="135">
        <f t="shared" si="10"/>
        <v>0.16883652430044194</v>
      </c>
      <c r="O27" s="134">
        <v>23178</v>
      </c>
      <c r="P27" s="130">
        <v>20908</v>
      </c>
      <c r="Q27" s="131">
        <v>15</v>
      </c>
      <c r="R27" s="130">
        <v>9</v>
      </c>
      <c r="S27" s="129">
        <f t="shared" si="11"/>
        <v>44110</v>
      </c>
      <c r="T27" s="133">
        <f t="shared" si="12"/>
        <v>0.00631280785850838</v>
      </c>
      <c r="U27" s="132">
        <v>18104</v>
      </c>
      <c r="V27" s="130">
        <v>16723</v>
      </c>
      <c r="W27" s="131">
        <v>155</v>
      </c>
      <c r="X27" s="130">
        <v>85</v>
      </c>
      <c r="Y27" s="129">
        <f t="shared" si="13"/>
        <v>35067</v>
      </c>
      <c r="Z27" s="128">
        <f t="shared" si="14"/>
        <v>0.25787777682721646</v>
      </c>
    </row>
    <row r="28" spans="1:26" ht="21" customHeight="1">
      <c r="A28" s="136" t="s">
        <v>392</v>
      </c>
      <c r="B28" s="361" t="s">
        <v>393</v>
      </c>
      <c r="C28" s="134">
        <v>5565</v>
      </c>
      <c r="D28" s="130">
        <v>5022</v>
      </c>
      <c r="E28" s="131">
        <v>3883</v>
      </c>
      <c r="F28" s="130">
        <v>4101</v>
      </c>
      <c r="G28" s="129">
        <f t="shared" si="6"/>
        <v>18571</v>
      </c>
      <c r="H28" s="133">
        <f t="shared" si="8"/>
        <v>0.005777874018638785</v>
      </c>
      <c r="I28" s="132">
        <v>3085</v>
      </c>
      <c r="J28" s="130">
        <v>3255</v>
      </c>
      <c r="K28" s="131">
        <v>3634</v>
      </c>
      <c r="L28" s="130">
        <v>3412</v>
      </c>
      <c r="M28" s="129">
        <f t="shared" si="9"/>
        <v>13386</v>
      </c>
      <c r="N28" s="135">
        <f t="shared" si="10"/>
        <v>0.3873449873001644</v>
      </c>
      <c r="O28" s="134">
        <v>10978</v>
      </c>
      <c r="P28" s="130">
        <v>10033</v>
      </c>
      <c r="Q28" s="131">
        <v>7081</v>
      </c>
      <c r="R28" s="130">
        <v>7291</v>
      </c>
      <c r="S28" s="129">
        <f t="shared" si="11"/>
        <v>35383</v>
      </c>
      <c r="T28" s="133">
        <f t="shared" si="12"/>
        <v>0.005063842223024303</v>
      </c>
      <c r="U28" s="132">
        <v>5742</v>
      </c>
      <c r="V28" s="130">
        <v>5965</v>
      </c>
      <c r="W28" s="131">
        <v>7149</v>
      </c>
      <c r="X28" s="130">
        <v>6759</v>
      </c>
      <c r="Y28" s="129">
        <f t="shared" si="13"/>
        <v>25615</v>
      </c>
      <c r="Z28" s="128">
        <f t="shared" si="14"/>
        <v>0.3813390591450323</v>
      </c>
    </row>
    <row r="29" spans="1:26" ht="21" customHeight="1">
      <c r="A29" s="136" t="s">
        <v>386</v>
      </c>
      <c r="B29" s="361" t="s">
        <v>387</v>
      </c>
      <c r="C29" s="134">
        <v>8149</v>
      </c>
      <c r="D29" s="130">
        <v>8101</v>
      </c>
      <c r="E29" s="131">
        <v>60</v>
      </c>
      <c r="F29" s="130">
        <v>55</v>
      </c>
      <c r="G29" s="129">
        <f t="shared" si="6"/>
        <v>16365</v>
      </c>
      <c r="H29" s="133">
        <f t="shared" si="8"/>
        <v>0.005091535637015978</v>
      </c>
      <c r="I29" s="132">
        <v>7909</v>
      </c>
      <c r="J29" s="130">
        <v>7812</v>
      </c>
      <c r="K29" s="131">
        <v>62</v>
      </c>
      <c r="L29" s="130">
        <v>60</v>
      </c>
      <c r="M29" s="129">
        <f t="shared" si="9"/>
        <v>15843</v>
      </c>
      <c r="N29" s="135">
        <f t="shared" si="10"/>
        <v>0.032948305245218634</v>
      </c>
      <c r="O29" s="134">
        <v>16102</v>
      </c>
      <c r="P29" s="130">
        <v>15326</v>
      </c>
      <c r="Q29" s="131">
        <v>137</v>
      </c>
      <c r="R29" s="130">
        <v>134</v>
      </c>
      <c r="S29" s="129">
        <f t="shared" si="11"/>
        <v>31699</v>
      </c>
      <c r="T29" s="133">
        <f t="shared" si="12"/>
        <v>0.004536606128017618</v>
      </c>
      <c r="U29" s="132">
        <v>15823</v>
      </c>
      <c r="V29" s="130">
        <v>15213</v>
      </c>
      <c r="W29" s="131">
        <v>88</v>
      </c>
      <c r="X29" s="130">
        <v>86</v>
      </c>
      <c r="Y29" s="129">
        <f t="shared" si="13"/>
        <v>31210</v>
      </c>
      <c r="Z29" s="128">
        <f t="shared" si="14"/>
        <v>0.01566805511054148</v>
      </c>
    </row>
    <row r="30" spans="1:26" ht="21" customHeight="1">
      <c r="A30" s="136" t="s">
        <v>384</v>
      </c>
      <c r="B30" s="361" t="s">
        <v>385</v>
      </c>
      <c r="C30" s="134">
        <v>5890</v>
      </c>
      <c r="D30" s="130">
        <v>6202</v>
      </c>
      <c r="E30" s="131">
        <v>2051</v>
      </c>
      <c r="F30" s="130">
        <v>2143</v>
      </c>
      <c r="G30" s="129">
        <f t="shared" si="6"/>
        <v>16286</v>
      </c>
      <c r="H30" s="133">
        <f t="shared" si="8"/>
        <v>0.0050669568826423594</v>
      </c>
      <c r="I30" s="132">
        <v>7239</v>
      </c>
      <c r="J30" s="130">
        <v>7753</v>
      </c>
      <c r="K30" s="131">
        <v>473</v>
      </c>
      <c r="L30" s="130">
        <v>470</v>
      </c>
      <c r="M30" s="129">
        <f t="shared" si="9"/>
        <v>15935</v>
      </c>
      <c r="N30" s="135">
        <f t="shared" si="10"/>
        <v>0.02202698462503916</v>
      </c>
      <c r="O30" s="134">
        <v>14449</v>
      </c>
      <c r="P30" s="130">
        <v>14593</v>
      </c>
      <c r="Q30" s="131">
        <v>4823</v>
      </c>
      <c r="R30" s="130">
        <v>4859</v>
      </c>
      <c r="S30" s="129">
        <f t="shared" si="11"/>
        <v>38724</v>
      </c>
      <c r="T30" s="133">
        <f t="shared" si="12"/>
        <v>0.005541989832529551</v>
      </c>
      <c r="U30" s="132">
        <v>16588</v>
      </c>
      <c r="V30" s="130">
        <v>17196</v>
      </c>
      <c r="W30" s="131">
        <v>1419</v>
      </c>
      <c r="X30" s="130">
        <v>1270</v>
      </c>
      <c r="Y30" s="129">
        <f t="shared" si="13"/>
        <v>36473</v>
      </c>
      <c r="Z30" s="128">
        <f t="shared" si="14"/>
        <v>0.061716886463959675</v>
      </c>
    </row>
    <row r="31" spans="1:26" ht="21" customHeight="1">
      <c r="A31" s="136" t="s">
        <v>388</v>
      </c>
      <c r="B31" s="361" t="s">
        <v>389</v>
      </c>
      <c r="C31" s="134">
        <v>7951</v>
      </c>
      <c r="D31" s="130">
        <v>7778</v>
      </c>
      <c r="E31" s="131">
        <v>38</v>
      </c>
      <c r="F31" s="130">
        <v>5</v>
      </c>
      <c r="G31" s="129">
        <f t="shared" si="6"/>
        <v>15772</v>
      </c>
      <c r="H31" s="133">
        <f>G31/$G$9</f>
        <v>0.004907039417477299</v>
      </c>
      <c r="I31" s="132">
        <v>6961</v>
      </c>
      <c r="J31" s="130">
        <v>7306</v>
      </c>
      <c r="K31" s="131">
        <v>21</v>
      </c>
      <c r="L31" s="130">
        <v>36</v>
      </c>
      <c r="M31" s="129">
        <f>SUM(I31:L31)</f>
        <v>14324</v>
      </c>
      <c r="N31" s="135">
        <f>IF(ISERROR(G31/M31-1),"         /0",(G31/M31-1))</f>
        <v>0.10108908126221716</v>
      </c>
      <c r="O31" s="134">
        <v>17094</v>
      </c>
      <c r="P31" s="130">
        <v>15656</v>
      </c>
      <c r="Q31" s="131">
        <v>85</v>
      </c>
      <c r="R31" s="130">
        <v>23</v>
      </c>
      <c r="S31" s="129">
        <f>SUM(O31:R31)</f>
        <v>32858</v>
      </c>
      <c r="T31" s="133">
        <f>S31/$S$9</f>
        <v>0.004702476549872327</v>
      </c>
      <c r="U31" s="132">
        <v>14541</v>
      </c>
      <c r="V31" s="130">
        <v>14510</v>
      </c>
      <c r="W31" s="131">
        <v>61</v>
      </c>
      <c r="X31" s="130">
        <v>49</v>
      </c>
      <c r="Y31" s="129">
        <f>SUM(U31:X31)</f>
        <v>29161</v>
      </c>
      <c r="Z31" s="128">
        <f>IF(ISERROR(S31/Y31-1),"         /0",IF(S31/Y31&gt;5,"  *  ",(S31/Y31-1)))</f>
        <v>0.1267789170467406</v>
      </c>
    </row>
    <row r="32" spans="1:26" ht="21" customHeight="1">
      <c r="A32" s="136" t="s">
        <v>382</v>
      </c>
      <c r="B32" s="361" t="s">
        <v>383</v>
      </c>
      <c r="C32" s="134">
        <v>6486</v>
      </c>
      <c r="D32" s="130">
        <v>6614</v>
      </c>
      <c r="E32" s="131">
        <v>439</v>
      </c>
      <c r="F32" s="130">
        <v>453</v>
      </c>
      <c r="G32" s="129">
        <f t="shared" si="6"/>
        <v>13992</v>
      </c>
      <c r="H32" s="133">
        <f>G32/$G$9</f>
        <v>0.00435323963538818</v>
      </c>
      <c r="I32" s="132">
        <v>8054</v>
      </c>
      <c r="J32" s="130">
        <v>8073</v>
      </c>
      <c r="K32" s="131">
        <v>94</v>
      </c>
      <c r="L32" s="130">
        <v>121</v>
      </c>
      <c r="M32" s="129">
        <f>SUM(I32:L32)</f>
        <v>16342</v>
      </c>
      <c r="N32" s="135">
        <f>IF(ISERROR(G32/M32-1),"         /0",(G32/M32-1))</f>
        <v>-0.1438012483172194</v>
      </c>
      <c r="O32" s="134">
        <v>13581</v>
      </c>
      <c r="P32" s="130">
        <v>13294</v>
      </c>
      <c r="Q32" s="131">
        <v>948</v>
      </c>
      <c r="R32" s="130">
        <v>861</v>
      </c>
      <c r="S32" s="129">
        <f>SUM(O32:R32)</f>
        <v>28684</v>
      </c>
      <c r="T32" s="133">
        <f>S32/$S$9</f>
        <v>0.0041051140470064465</v>
      </c>
      <c r="U32" s="132">
        <v>15533</v>
      </c>
      <c r="V32" s="130">
        <v>15048</v>
      </c>
      <c r="W32" s="131">
        <v>160</v>
      </c>
      <c r="X32" s="130">
        <v>173</v>
      </c>
      <c r="Y32" s="129">
        <f>SUM(U32:X32)</f>
        <v>30914</v>
      </c>
      <c r="Z32" s="128">
        <f>IF(ISERROR(S32/Y32-1),"         /0",IF(S32/Y32&gt;5,"  *  ",(S32/Y32-1)))</f>
        <v>-0.0721356019926247</v>
      </c>
    </row>
    <row r="33" spans="1:26" ht="21" customHeight="1">
      <c r="A33" s="136" t="s">
        <v>394</v>
      </c>
      <c r="B33" s="361" t="s">
        <v>395</v>
      </c>
      <c r="C33" s="134">
        <v>6010</v>
      </c>
      <c r="D33" s="130">
        <v>5876</v>
      </c>
      <c r="E33" s="131">
        <v>17</v>
      </c>
      <c r="F33" s="130">
        <v>17</v>
      </c>
      <c r="G33" s="129">
        <f t="shared" si="6"/>
        <v>11920</v>
      </c>
      <c r="H33" s="133">
        <f>G33/$G$9</f>
        <v>0.0037085917991585976</v>
      </c>
      <c r="I33" s="132">
        <v>5728</v>
      </c>
      <c r="J33" s="130">
        <v>5691</v>
      </c>
      <c r="K33" s="131">
        <v>71</v>
      </c>
      <c r="L33" s="130">
        <v>77</v>
      </c>
      <c r="M33" s="129">
        <f>SUM(I33:L33)</f>
        <v>11567</v>
      </c>
      <c r="N33" s="135">
        <f>IF(ISERROR(G33/M33-1),"         /0",(G33/M33-1))</f>
        <v>0.03051785251145489</v>
      </c>
      <c r="O33" s="134">
        <v>11878</v>
      </c>
      <c r="P33" s="130">
        <v>11309</v>
      </c>
      <c r="Q33" s="131">
        <v>65</v>
      </c>
      <c r="R33" s="130">
        <v>54</v>
      </c>
      <c r="S33" s="129">
        <f>SUM(O33:R33)</f>
        <v>23306</v>
      </c>
      <c r="T33" s="133">
        <f>S33/$S$9</f>
        <v>0.003335440941972258</v>
      </c>
      <c r="U33" s="132">
        <v>11273</v>
      </c>
      <c r="V33" s="130">
        <v>10710</v>
      </c>
      <c r="W33" s="131">
        <v>131</v>
      </c>
      <c r="X33" s="130">
        <v>139</v>
      </c>
      <c r="Y33" s="129">
        <f>SUM(U33:X33)</f>
        <v>22253</v>
      </c>
      <c r="Z33" s="128">
        <f>IF(ISERROR(S33/Y33-1),"         /0",IF(S33/Y33&gt;5,"  *  ",(S33/Y33-1)))</f>
        <v>0.04731946254437602</v>
      </c>
    </row>
    <row r="34" spans="1:26" ht="21" customHeight="1">
      <c r="A34" s="136" t="s">
        <v>398</v>
      </c>
      <c r="B34" s="361" t="s">
        <v>399</v>
      </c>
      <c r="C34" s="134">
        <v>4784</v>
      </c>
      <c r="D34" s="130">
        <v>4605</v>
      </c>
      <c r="E34" s="131">
        <v>53</v>
      </c>
      <c r="F34" s="130">
        <v>55</v>
      </c>
      <c r="G34" s="129">
        <f t="shared" si="6"/>
        <v>9497</v>
      </c>
      <c r="H34" s="133">
        <f>G34/$G$9</f>
        <v>0.002954739623876611</v>
      </c>
      <c r="I34" s="132">
        <v>3602</v>
      </c>
      <c r="J34" s="130">
        <v>3607</v>
      </c>
      <c r="K34" s="131">
        <v>237</v>
      </c>
      <c r="L34" s="130">
        <v>204</v>
      </c>
      <c r="M34" s="129">
        <f>SUM(I34:L34)</f>
        <v>7650</v>
      </c>
      <c r="N34" s="135">
        <f>IF(ISERROR(G34/M34-1),"         /0",(G34/M34-1))</f>
        <v>0.24143790849673197</v>
      </c>
      <c r="O34" s="134">
        <v>10391</v>
      </c>
      <c r="P34" s="130">
        <v>10008</v>
      </c>
      <c r="Q34" s="131">
        <v>109</v>
      </c>
      <c r="R34" s="130">
        <v>110</v>
      </c>
      <c r="S34" s="129">
        <f>SUM(O34:R34)</f>
        <v>20618</v>
      </c>
      <c r="T34" s="133">
        <f>S34/$S$9</f>
        <v>0.0029507475045732435</v>
      </c>
      <c r="U34" s="132">
        <v>7683</v>
      </c>
      <c r="V34" s="130">
        <v>7942</v>
      </c>
      <c r="W34" s="131">
        <v>327</v>
      </c>
      <c r="X34" s="130">
        <v>297</v>
      </c>
      <c r="Y34" s="129">
        <f>SUM(U34:X34)</f>
        <v>16249</v>
      </c>
      <c r="Z34" s="128">
        <f>IF(ISERROR(S34/Y34-1),"         /0",IF(S34/Y34&gt;5,"  *  ",(S34/Y34-1)))</f>
        <v>0.2688780848052188</v>
      </c>
    </row>
    <row r="35" spans="1:26" ht="21" customHeight="1">
      <c r="A35" s="136" t="s">
        <v>396</v>
      </c>
      <c r="B35" s="361" t="s">
        <v>397</v>
      </c>
      <c r="C35" s="134">
        <v>4588</v>
      </c>
      <c r="D35" s="130">
        <v>4507</v>
      </c>
      <c r="E35" s="131">
        <v>23</v>
      </c>
      <c r="F35" s="130">
        <v>18</v>
      </c>
      <c r="G35" s="129">
        <f t="shared" si="6"/>
        <v>9136</v>
      </c>
      <c r="H35" s="133">
        <f>G35/$G$9</f>
        <v>0.0028424240500933683</v>
      </c>
      <c r="I35" s="132">
        <v>4827</v>
      </c>
      <c r="J35" s="130">
        <v>4671</v>
      </c>
      <c r="K35" s="131">
        <v>49</v>
      </c>
      <c r="L35" s="130">
        <v>54</v>
      </c>
      <c r="M35" s="129">
        <f>SUM(I35:L35)</f>
        <v>9601</v>
      </c>
      <c r="N35" s="135">
        <f>IF(ISERROR(G35/M35-1),"         /0",(G35/M35-1))</f>
        <v>-0.04843245495260906</v>
      </c>
      <c r="O35" s="134">
        <v>10334</v>
      </c>
      <c r="P35" s="130">
        <v>9354</v>
      </c>
      <c r="Q35" s="131">
        <v>30</v>
      </c>
      <c r="R35" s="130">
        <v>28</v>
      </c>
      <c r="S35" s="129">
        <f>SUM(O35:R35)</f>
        <v>19746</v>
      </c>
      <c r="T35" s="133">
        <f>S35/$S$9</f>
        <v>0.002825951121607492</v>
      </c>
      <c r="U35" s="132">
        <v>10416</v>
      </c>
      <c r="V35" s="130">
        <v>9406</v>
      </c>
      <c r="W35" s="131">
        <v>100</v>
      </c>
      <c r="X35" s="130">
        <v>117</v>
      </c>
      <c r="Y35" s="129">
        <f>SUM(U35:X35)</f>
        <v>20039</v>
      </c>
      <c r="Z35" s="128">
        <f>IF(ISERROR(S35/Y35-1),"         /0",IF(S35/Y35&gt;5,"  *  ",(S35/Y35-1)))</f>
        <v>-0.014621488098208513</v>
      </c>
    </row>
    <row r="36" spans="1:26" ht="21" customHeight="1">
      <c r="A36" s="136" t="s">
        <v>410</v>
      </c>
      <c r="B36" s="361" t="s">
        <v>411</v>
      </c>
      <c r="C36" s="134">
        <v>4224</v>
      </c>
      <c r="D36" s="130">
        <v>4126</v>
      </c>
      <c r="E36" s="131">
        <v>93</v>
      </c>
      <c r="F36" s="130">
        <v>76</v>
      </c>
      <c r="G36" s="129">
        <f t="shared" si="6"/>
        <v>8519</v>
      </c>
      <c r="H36" s="133">
        <f aca="true" t="shared" si="15" ref="H36:H48">G36/$G$9</f>
        <v>0.002650460867200679</v>
      </c>
      <c r="I36" s="132">
        <v>2066</v>
      </c>
      <c r="J36" s="130">
        <v>2124</v>
      </c>
      <c r="K36" s="131">
        <v>134</v>
      </c>
      <c r="L36" s="130">
        <v>118</v>
      </c>
      <c r="M36" s="129">
        <f aca="true" t="shared" si="16" ref="M36:M48">SUM(I36:L36)</f>
        <v>4442</v>
      </c>
      <c r="N36" s="135">
        <f aca="true" t="shared" si="17" ref="N36:N48">IF(ISERROR(G36/M36-1),"         /0",(G36/M36-1))</f>
        <v>0.9178298063935164</v>
      </c>
      <c r="O36" s="134">
        <v>10523</v>
      </c>
      <c r="P36" s="130">
        <v>9145</v>
      </c>
      <c r="Q36" s="131">
        <v>111</v>
      </c>
      <c r="R36" s="130">
        <v>94</v>
      </c>
      <c r="S36" s="129">
        <f aca="true" t="shared" si="18" ref="S36:S48">SUM(O36:R36)</f>
        <v>19873</v>
      </c>
      <c r="T36" s="133">
        <f aca="true" t="shared" si="19" ref="T36:T48">S36/$S$9</f>
        <v>0.0028441267416036507</v>
      </c>
      <c r="U36" s="132">
        <v>4809</v>
      </c>
      <c r="V36" s="130">
        <v>4807</v>
      </c>
      <c r="W36" s="131">
        <v>187</v>
      </c>
      <c r="X36" s="130">
        <v>146</v>
      </c>
      <c r="Y36" s="129">
        <f aca="true" t="shared" si="20" ref="Y36:Y48">SUM(U36:X36)</f>
        <v>9949</v>
      </c>
      <c r="Z36" s="128">
        <f aca="true" t="shared" si="21" ref="Z36:Z48">IF(ISERROR(S36/Y36-1),"         /0",IF(S36/Y36&gt;5,"  *  ",(S36/Y36-1)))</f>
        <v>0.9974871846416726</v>
      </c>
    </row>
    <row r="37" spans="1:26" ht="21" customHeight="1">
      <c r="A37" s="136" t="s">
        <v>390</v>
      </c>
      <c r="B37" s="361" t="s">
        <v>391</v>
      </c>
      <c r="C37" s="134">
        <v>0</v>
      </c>
      <c r="D37" s="130">
        <v>0</v>
      </c>
      <c r="E37" s="131">
        <v>3909</v>
      </c>
      <c r="F37" s="130">
        <v>3770</v>
      </c>
      <c r="G37" s="129">
        <f t="shared" si="6"/>
        <v>7679</v>
      </c>
      <c r="H37" s="133">
        <f t="shared" si="15"/>
        <v>0.002389117149810308</v>
      </c>
      <c r="I37" s="132"/>
      <c r="J37" s="130"/>
      <c r="K37" s="131">
        <v>6753</v>
      </c>
      <c r="L37" s="130">
        <v>6653</v>
      </c>
      <c r="M37" s="129">
        <f t="shared" si="16"/>
        <v>13406</v>
      </c>
      <c r="N37" s="135">
        <f t="shared" si="17"/>
        <v>-0.4271967775622856</v>
      </c>
      <c r="O37" s="134"/>
      <c r="P37" s="130"/>
      <c r="Q37" s="131">
        <v>9359</v>
      </c>
      <c r="R37" s="130">
        <v>9357</v>
      </c>
      <c r="S37" s="129">
        <f t="shared" si="18"/>
        <v>18716</v>
      </c>
      <c r="T37" s="133">
        <f t="shared" si="19"/>
        <v>0.0026785425499851016</v>
      </c>
      <c r="U37" s="132"/>
      <c r="V37" s="130"/>
      <c r="W37" s="131">
        <v>12656</v>
      </c>
      <c r="X37" s="130">
        <v>12828</v>
      </c>
      <c r="Y37" s="129">
        <f t="shared" si="20"/>
        <v>25484</v>
      </c>
      <c r="Z37" s="128">
        <f t="shared" si="21"/>
        <v>-0.26557840213467276</v>
      </c>
    </row>
    <row r="38" spans="1:26" ht="21" customHeight="1">
      <c r="A38" s="136" t="s">
        <v>402</v>
      </c>
      <c r="B38" s="361" t="s">
        <v>403</v>
      </c>
      <c r="C38" s="134">
        <v>3532</v>
      </c>
      <c r="D38" s="130">
        <v>3419</v>
      </c>
      <c r="E38" s="131">
        <v>89</v>
      </c>
      <c r="F38" s="130">
        <v>274</v>
      </c>
      <c r="G38" s="129">
        <f t="shared" si="6"/>
        <v>7314</v>
      </c>
      <c r="H38" s="133">
        <f t="shared" si="15"/>
        <v>0.00227555708213473</v>
      </c>
      <c r="I38" s="132">
        <v>3110</v>
      </c>
      <c r="J38" s="130">
        <v>3180</v>
      </c>
      <c r="K38" s="131">
        <v>36</v>
      </c>
      <c r="L38" s="130">
        <v>38</v>
      </c>
      <c r="M38" s="129">
        <f t="shared" si="16"/>
        <v>6364</v>
      </c>
      <c r="N38" s="135">
        <f t="shared" si="17"/>
        <v>0.14927718416090507</v>
      </c>
      <c r="O38" s="134">
        <v>7000</v>
      </c>
      <c r="P38" s="130">
        <v>6566</v>
      </c>
      <c r="Q38" s="131">
        <v>90</v>
      </c>
      <c r="R38" s="130">
        <v>288</v>
      </c>
      <c r="S38" s="129">
        <f t="shared" si="18"/>
        <v>13944</v>
      </c>
      <c r="T38" s="133">
        <f t="shared" si="19"/>
        <v>0.001995597206507387</v>
      </c>
      <c r="U38" s="132">
        <v>5674</v>
      </c>
      <c r="V38" s="130">
        <v>5655</v>
      </c>
      <c r="W38" s="131">
        <v>68</v>
      </c>
      <c r="X38" s="130">
        <v>69</v>
      </c>
      <c r="Y38" s="129">
        <f t="shared" si="20"/>
        <v>11466</v>
      </c>
      <c r="Z38" s="128">
        <f t="shared" si="21"/>
        <v>0.21611721611721602</v>
      </c>
    </row>
    <row r="39" spans="1:26" ht="21" customHeight="1">
      <c r="A39" s="136" t="s">
        <v>400</v>
      </c>
      <c r="B39" s="361" t="s">
        <v>401</v>
      </c>
      <c r="C39" s="134">
        <v>3502</v>
      </c>
      <c r="D39" s="130">
        <v>3331</v>
      </c>
      <c r="E39" s="131">
        <v>168</v>
      </c>
      <c r="F39" s="130">
        <v>177</v>
      </c>
      <c r="G39" s="129">
        <f t="shared" si="6"/>
        <v>7178</v>
      </c>
      <c r="H39" s="133">
        <f t="shared" si="15"/>
        <v>0.0022332442897953367</v>
      </c>
      <c r="I39" s="132">
        <v>3059</v>
      </c>
      <c r="J39" s="130">
        <v>3089</v>
      </c>
      <c r="K39" s="131">
        <v>227</v>
      </c>
      <c r="L39" s="130">
        <v>243</v>
      </c>
      <c r="M39" s="129">
        <f t="shared" si="16"/>
        <v>6618</v>
      </c>
      <c r="N39" s="135">
        <f t="shared" si="17"/>
        <v>0.08461770927772738</v>
      </c>
      <c r="O39" s="134">
        <v>7142</v>
      </c>
      <c r="P39" s="130">
        <v>6179</v>
      </c>
      <c r="Q39" s="131">
        <v>321</v>
      </c>
      <c r="R39" s="130">
        <v>442</v>
      </c>
      <c r="S39" s="129">
        <f t="shared" si="18"/>
        <v>14084</v>
      </c>
      <c r="T39" s="133">
        <f t="shared" si="19"/>
        <v>0.0020156333230385856</v>
      </c>
      <c r="U39" s="132">
        <v>6818</v>
      </c>
      <c r="V39" s="130">
        <v>5865</v>
      </c>
      <c r="W39" s="131">
        <v>392</v>
      </c>
      <c r="X39" s="130">
        <v>492</v>
      </c>
      <c r="Y39" s="129">
        <f t="shared" si="20"/>
        <v>13567</v>
      </c>
      <c r="Z39" s="128">
        <f t="shared" si="21"/>
        <v>0.03810717181396028</v>
      </c>
    </row>
    <row r="40" spans="1:26" ht="21" customHeight="1">
      <c r="A40" s="136" t="s">
        <v>406</v>
      </c>
      <c r="B40" s="361" t="s">
        <v>407</v>
      </c>
      <c r="C40" s="134">
        <v>2675</v>
      </c>
      <c r="D40" s="130">
        <v>2711</v>
      </c>
      <c r="E40" s="131">
        <v>0</v>
      </c>
      <c r="F40" s="130">
        <v>0</v>
      </c>
      <c r="G40" s="129">
        <f t="shared" si="6"/>
        <v>5386</v>
      </c>
      <c r="H40" s="133">
        <f t="shared" si="15"/>
        <v>0.001675711026029212</v>
      </c>
      <c r="I40" s="132"/>
      <c r="J40" s="130"/>
      <c r="K40" s="131">
        <v>19</v>
      </c>
      <c r="L40" s="130">
        <v>19</v>
      </c>
      <c r="M40" s="129">
        <f t="shared" si="16"/>
        <v>38</v>
      </c>
      <c r="N40" s="135">
        <f t="shared" si="17"/>
        <v>140.73684210526315</v>
      </c>
      <c r="O40" s="134">
        <v>5537</v>
      </c>
      <c r="P40" s="130">
        <v>5586</v>
      </c>
      <c r="Q40" s="131"/>
      <c r="R40" s="130"/>
      <c r="S40" s="129">
        <f t="shared" si="18"/>
        <v>11123</v>
      </c>
      <c r="T40" s="133">
        <f t="shared" si="19"/>
        <v>0.0015918694584037341</v>
      </c>
      <c r="U40" s="132"/>
      <c r="V40" s="130"/>
      <c r="W40" s="131">
        <v>19</v>
      </c>
      <c r="X40" s="130">
        <v>19</v>
      </c>
      <c r="Y40" s="129">
        <f t="shared" si="20"/>
        <v>38</v>
      </c>
      <c r="Z40" s="128" t="str">
        <f t="shared" si="21"/>
        <v>  *  </v>
      </c>
    </row>
    <row r="41" spans="1:26" ht="21" customHeight="1">
      <c r="A41" s="136" t="s">
        <v>408</v>
      </c>
      <c r="B41" s="361" t="s">
        <v>409</v>
      </c>
      <c r="C41" s="134">
        <v>2145</v>
      </c>
      <c r="D41" s="130">
        <v>2218</v>
      </c>
      <c r="E41" s="131">
        <v>381</v>
      </c>
      <c r="F41" s="130">
        <v>292</v>
      </c>
      <c r="G41" s="129">
        <f t="shared" si="6"/>
        <v>5036</v>
      </c>
      <c r="H41" s="133">
        <f t="shared" si="15"/>
        <v>0.0015668178104498909</v>
      </c>
      <c r="I41" s="132">
        <v>2121</v>
      </c>
      <c r="J41" s="130">
        <v>2007</v>
      </c>
      <c r="K41" s="131">
        <v>371</v>
      </c>
      <c r="L41" s="130">
        <v>326</v>
      </c>
      <c r="M41" s="129">
        <f t="shared" si="16"/>
        <v>4825</v>
      </c>
      <c r="N41" s="135">
        <f t="shared" si="17"/>
        <v>0.04373056994818647</v>
      </c>
      <c r="O41" s="134">
        <v>4431</v>
      </c>
      <c r="P41" s="130">
        <v>4656</v>
      </c>
      <c r="Q41" s="131">
        <v>821</v>
      </c>
      <c r="R41" s="130">
        <v>522</v>
      </c>
      <c r="S41" s="129">
        <f t="shared" si="18"/>
        <v>10430</v>
      </c>
      <c r="T41" s="133">
        <f t="shared" si="19"/>
        <v>0.0014926906815743005</v>
      </c>
      <c r="U41" s="132">
        <v>4193</v>
      </c>
      <c r="V41" s="130">
        <v>3963</v>
      </c>
      <c r="W41" s="131">
        <v>778</v>
      </c>
      <c r="X41" s="130">
        <v>704</v>
      </c>
      <c r="Y41" s="129">
        <f t="shared" si="20"/>
        <v>9638</v>
      </c>
      <c r="Z41" s="128">
        <f t="shared" si="21"/>
        <v>0.08217472504669021</v>
      </c>
    </row>
    <row r="42" spans="1:26" ht="21" customHeight="1">
      <c r="A42" s="136" t="s">
        <v>404</v>
      </c>
      <c r="B42" s="361" t="s">
        <v>405</v>
      </c>
      <c r="C42" s="134">
        <v>970</v>
      </c>
      <c r="D42" s="130">
        <v>953</v>
      </c>
      <c r="E42" s="131">
        <v>1216</v>
      </c>
      <c r="F42" s="130">
        <v>1229</v>
      </c>
      <c r="G42" s="129">
        <f t="shared" si="6"/>
        <v>4368</v>
      </c>
      <c r="H42" s="133">
        <f t="shared" si="15"/>
        <v>0.0013589873304299292</v>
      </c>
      <c r="I42" s="132">
        <v>1027</v>
      </c>
      <c r="J42" s="130">
        <v>1074</v>
      </c>
      <c r="K42" s="131">
        <v>2033</v>
      </c>
      <c r="L42" s="130">
        <v>2048</v>
      </c>
      <c r="M42" s="129">
        <f t="shared" si="16"/>
        <v>6182</v>
      </c>
      <c r="N42" s="135">
        <f t="shared" si="17"/>
        <v>-0.2934325461015852</v>
      </c>
      <c r="O42" s="134">
        <v>2676</v>
      </c>
      <c r="P42" s="130">
        <v>2596</v>
      </c>
      <c r="Q42" s="131">
        <v>2583</v>
      </c>
      <c r="R42" s="130">
        <v>2451</v>
      </c>
      <c r="S42" s="129">
        <f t="shared" si="18"/>
        <v>10306</v>
      </c>
      <c r="T42" s="133">
        <f t="shared" si="19"/>
        <v>0.0014749444069323818</v>
      </c>
      <c r="U42" s="132">
        <v>2754</v>
      </c>
      <c r="V42" s="130">
        <v>2726</v>
      </c>
      <c r="W42" s="131">
        <v>5105</v>
      </c>
      <c r="X42" s="130">
        <v>5055</v>
      </c>
      <c r="Y42" s="129">
        <f t="shared" si="20"/>
        <v>15640</v>
      </c>
      <c r="Z42" s="128">
        <f t="shared" si="21"/>
        <v>-0.3410485933503836</v>
      </c>
    </row>
    <row r="43" spans="1:26" ht="21" customHeight="1">
      <c r="A43" s="136" t="s">
        <v>422</v>
      </c>
      <c r="B43" s="361" t="s">
        <v>423</v>
      </c>
      <c r="C43" s="134">
        <v>1832</v>
      </c>
      <c r="D43" s="130">
        <v>1750</v>
      </c>
      <c r="E43" s="131">
        <v>76</v>
      </c>
      <c r="F43" s="130">
        <v>70</v>
      </c>
      <c r="G43" s="129">
        <f t="shared" si="6"/>
        <v>3728</v>
      </c>
      <c r="H43" s="133">
        <f t="shared" si="15"/>
        <v>0.001159868307656313</v>
      </c>
      <c r="I43" s="132">
        <v>1162</v>
      </c>
      <c r="J43" s="130">
        <v>1145</v>
      </c>
      <c r="K43" s="131">
        <v>72</v>
      </c>
      <c r="L43" s="130">
        <v>71</v>
      </c>
      <c r="M43" s="129">
        <f t="shared" si="16"/>
        <v>2450</v>
      </c>
      <c r="N43" s="135">
        <f t="shared" si="17"/>
        <v>0.5216326530612245</v>
      </c>
      <c r="O43" s="134">
        <v>4522</v>
      </c>
      <c r="P43" s="130">
        <v>3707</v>
      </c>
      <c r="Q43" s="131">
        <v>282</v>
      </c>
      <c r="R43" s="130">
        <v>223</v>
      </c>
      <c r="S43" s="129">
        <f t="shared" si="18"/>
        <v>8734</v>
      </c>
      <c r="T43" s="133">
        <f t="shared" si="19"/>
        <v>0.0012499674413106367</v>
      </c>
      <c r="U43" s="132">
        <v>2784</v>
      </c>
      <c r="V43" s="130">
        <v>2405</v>
      </c>
      <c r="W43" s="131">
        <v>118</v>
      </c>
      <c r="X43" s="130">
        <v>114</v>
      </c>
      <c r="Y43" s="129">
        <f t="shared" si="20"/>
        <v>5421</v>
      </c>
      <c r="Z43" s="128">
        <f t="shared" si="21"/>
        <v>0.6111418557461723</v>
      </c>
    </row>
    <row r="44" spans="1:26" ht="21" customHeight="1">
      <c r="A44" s="136" t="s">
        <v>420</v>
      </c>
      <c r="B44" s="361" t="s">
        <v>421</v>
      </c>
      <c r="C44" s="134">
        <v>1407</v>
      </c>
      <c r="D44" s="130">
        <v>1431</v>
      </c>
      <c r="E44" s="131">
        <v>310</v>
      </c>
      <c r="F44" s="130">
        <v>375</v>
      </c>
      <c r="G44" s="129">
        <f t="shared" si="6"/>
        <v>3523</v>
      </c>
      <c r="H44" s="133">
        <f t="shared" si="15"/>
        <v>0.0010960879956741392</v>
      </c>
      <c r="I44" s="132">
        <v>1076</v>
      </c>
      <c r="J44" s="130">
        <v>1007</v>
      </c>
      <c r="K44" s="131">
        <v>231</v>
      </c>
      <c r="L44" s="130">
        <v>149</v>
      </c>
      <c r="M44" s="129">
        <f t="shared" si="16"/>
        <v>2463</v>
      </c>
      <c r="N44" s="135">
        <f t="shared" si="17"/>
        <v>0.4303694681282988</v>
      </c>
      <c r="O44" s="134">
        <v>3177</v>
      </c>
      <c r="P44" s="130">
        <v>3207</v>
      </c>
      <c r="Q44" s="131">
        <v>427</v>
      </c>
      <c r="R44" s="130">
        <v>537</v>
      </c>
      <c r="S44" s="129">
        <f t="shared" si="18"/>
        <v>7348</v>
      </c>
      <c r="T44" s="133">
        <f t="shared" si="19"/>
        <v>0.00105160988765177</v>
      </c>
      <c r="U44" s="132">
        <v>2511</v>
      </c>
      <c r="V44" s="130">
        <v>2519</v>
      </c>
      <c r="W44" s="131">
        <v>432</v>
      </c>
      <c r="X44" s="130">
        <v>301</v>
      </c>
      <c r="Y44" s="129">
        <f t="shared" si="20"/>
        <v>5763</v>
      </c>
      <c r="Z44" s="128">
        <f t="shared" si="21"/>
        <v>0.2750303661287523</v>
      </c>
    </row>
    <row r="45" spans="1:26" ht="21" customHeight="1">
      <c r="A45" s="136" t="s">
        <v>417</v>
      </c>
      <c r="B45" s="361" t="s">
        <v>418</v>
      </c>
      <c r="C45" s="134">
        <v>785</v>
      </c>
      <c r="D45" s="130">
        <v>876</v>
      </c>
      <c r="E45" s="131">
        <v>524</v>
      </c>
      <c r="F45" s="130">
        <v>506</v>
      </c>
      <c r="G45" s="129">
        <f t="shared" si="6"/>
        <v>2691</v>
      </c>
      <c r="H45" s="133">
        <f t="shared" si="15"/>
        <v>0.0008372332660684385</v>
      </c>
      <c r="I45" s="132">
        <v>805</v>
      </c>
      <c r="J45" s="130">
        <v>992</v>
      </c>
      <c r="K45" s="131">
        <v>486</v>
      </c>
      <c r="L45" s="130">
        <v>439</v>
      </c>
      <c r="M45" s="129">
        <f t="shared" si="16"/>
        <v>2722</v>
      </c>
      <c r="N45" s="135">
        <f t="shared" si="17"/>
        <v>-0.011388684790595183</v>
      </c>
      <c r="O45" s="134">
        <v>1938</v>
      </c>
      <c r="P45" s="130">
        <v>1852</v>
      </c>
      <c r="Q45" s="131">
        <v>1234</v>
      </c>
      <c r="R45" s="130">
        <v>987</v>
      </c>
      <c r="S45" s="129">
        <f t="shared" si="18"/>
        <v>6011</v>
      </c>
      <c r="T45" s="133">
        <f t="shared" si="19"/>
        <v>0.0008602649747788228</v>
      </c>
      <c r="U45" s="132">
        <v>1994</v>
      </c>
      <c r="V45" s="130">
        <v>1861</v>
      </c>
      <c r="W45" s="131">
        <v>1161</v>
      </c>
      <c r="X45" s="130">
        <v>918</v>
      </c>
      <c r="Y45" s="129">
        <f t="shared" si="20"/>
        <v>5934</v>
      </c>
      <c r="Z45" s="128">
        <f t="shared" si="21"/>
        <v>0.01297607010448254</v>
      </c>
    </row>
    <row r="46" spans="1:26" ht="21" customHeight="1">
      <c r="A46" s="136" t="s">
        <v>412</v>
      </c>
      <c r="B46" s="361" t="s">
        <v>413</v>
      </c>
      <c r="C46" s="134">
        <v>1285</v>
      </c>
      <c r="D46" s="130">
        <v>1292</v>
      </c>
      <c r="E46" s="131">
        <v>0</v>
      </c>
      <c r="F46" s="130">
        <v>0</v>
      </c>
      <c r="G46" s="129">
        <f t="shared" si="6"/>
        <v>2577</v>
      </c>
      <c r="H46" s="133">
        <f t="shared" si="15"/>
        <v>0.0008017651901368881</v>
      </c>
      <c r="I46" s="132">
        <v>1650</v>
      </c>
      <c r="J46" s="130">
        <v>1640</v>
      </c>
      <c r="K46" s="131">
        <v>23</v>
      </c>
      <c r="L46" s="130">
        <v>21</v>
      </c>
      <c r="M46" s="129">
        <f t="shared" si="16"/>
        <v>3334</v>
      </c>
      <c r="N46" s="135">
        <f t="shared" si="17"/>
        <v>-0.22705458908218357</v>
      </c>
      <c r="O46" s="134">
        <v>2452</v>
      </c>
      <c r="P46" s="130">
        <v>2236</v>
      </c>
      <c r="Q46" s="131">
        <v>12</v>
      </c>
      <c r="R46" s="130">
        <v>12</v>
      </c>
      <c r="S46" s="129">
        <f t="shared" si="18"/>
        <v>4712</v>
      </c>
      <c r="T46" s="133">
        <f t="shared" si="19"/>
        <v>0.0006743584363929151</v>
      </c>
      <c r="U46" s="132">
        <v>2901</v>
      </c>
      <c r="V46" s="130">
        <v>2683</v>
      </c>
      <c r="W46" s="131">
        <v>51</v>
      </c>
      <c r="X46" s="130">
        <v>47</v>
      </c>
      <c r="Y46" s="129">
        <f t="shared" si="20"/>
        <v>5682</v>
      </c>
      <c r="Z46" s="128">
        <f t="shared" si="21"/>
        <v>-0.17071453713481166</v>
      </c>
    </row>
    <row r="47" spans="1:26" ht="21" customHeight="1">
      <c r="A47" s="136" t="s">
        <v>419</v>
      </c>
      <c r="B47" s="361" t="s">
        <v>419</v>
      </c>
      <c r="C47" s="134">
        <v>672</v>
      </c>
      <c r="D47" s="130">
        <v>848</v>
      </c>
      <c r="E47" s="131">
        <v>602</v>
      </c>
      <c r="F47" s="130">
        <v>399</v>
      </c>
      <c r="G47" s="129">
        <f t="shared" si="6"/>
        <v>2521</v>
      </c>
      <c r="H47" s="133">
        <f t="shared" si="15"/>
        <v>0.0007843422756441968</v>
      </c>
      <c r="I47" s="132">
        <v>662</v>
      </c>
      <c r="J47" s="130">
        <v>674</v>
      </c>
      <c r="K47" s="131">
        <v>721</v>
      </c>
      <c r="L47" s="130">
        <v>619</v>
      </c>
      <c r="M47" s="129">
        <f t="shared" si="16"/>
        <v>2676</v>
      </c>
      <c r="N47" s="135">
        <f t="shared" si="17"/>
        <v>-0.057922272047832624</v>
      </c>
      <c r="O47" s="134">
        <v>1547</v>
      </c>
      <c r="P47" s="130">
        <v>1910</v>
      </c>
      <c r="Q47" s="131">
        <v>1136</v>
      </c>
      <c r="R47" s="130">
        <v>749</v>
      </c>
      <c r="S47" s="129">
        <f t="shared" si="18"/>
        <v>5342</v>
      </c>
      <c r="T47" s="133">
        <f t="shared" si="19"/>
        <v>0.0007645209607833091</v>
      </c>
      <c r="U47" s="132">
        <v>1303</v>
      </c>
      <c r="V47" s="130">
        <v>1469</v>
      </c>
      <c r="W47" s="131">
        <v>1536</v>
      </c>
      <c r="X47" s="130">
        <v>1551</v>
      </c>
      <c r="Y47" s="129">
        <f t="shared" si="20"/>
        <v>5859</v>
      </c>
      <c r="Z47" s="128">
        <f t="shared" si="21"/>
        <v>-0.08824031404676569</v>
      </c>
    </row>
    <row r="48" spans="1:26" ht="21" customHeight="1">
      <c r="A48" s="136" t="s">
        <v>426</v>
      </c>
      <c r="B48" s="361" t="s">
        <v>427</v>
      </c>
      <c r="C48" s="134">
        <v>933</v>
      </c>
      <c r="D48" s="130">
        <v>1170</v>
      </c>
      <c r="E48" s="131">
        <v>58</v>
      </c>
      <c r="F48" s="130">
        <v>58</v>
      </c>
      <c r="G48" s="129">
        <f t="shared" si="6"/>
        <v>2219</v>
      </c>
      <c r="H48" s="133">
        <f t="shared" si="15"/>
        <v>0.0006903829867728967</v>
      </c>
      <c r="I48" s="132">
        <v>754</v>
      </c>
      <c r="J48" s="130">
        <v>742</v>
      </c>
      <c r="K48" s="131">
        <v>120</v>
      </c>
      <c r="L48" s="130">
        <v>145</v>
      </c>
      <c r="M48" s="129">
        <f t="shared" si="16"/>
        <v>1761</v>
      </c>
      <c r="N48" s="135">
        <f t="shared" si="17"/>
        <v>0.26007950028392957</v>
      </c>
      <c r="O48" s="134">
        <v>2216</v>
      </c>
      <c r="P48" s="130">
        <v>2516</v>
      </c>
      <c r="Q48" s="131">
        <v>97</v>
      </c>
      <c r="R48" s="130">
        <v>132</v>
      </c>
      <c r="S48" s="129">
        <f t="shared" si="18"/>
        <v>4961</v>
      </c>
      <c r="T48" s="133">
        <f t="shared" si="19"/>
        <v>0.0007099941007948327</v>
      </c>
      <c r="U48" s="132">
        <v>1924</v>
      </c>
      <c r="V48" s="130">
        <v>1932</v>
      </c>
      <c r="W48" s="131">
        <v>197</v>
      </c>
      <c r="X48" s="130">
        <v>256</v>
      </c>
      <c r="Y48" s="129">
        <f t="shared" si="20"/>
        <v>4309</v>
      </c>
      <c r="Z48" s="128">
        <f t="shared" si="21"/>
        <v>0.15131120909723839</v>
      </c>
    </row>
    <row r="49" spans="1:26" ht="21" customHeight="1">
      <c r="A49" s="136" t="s">
        <v>424</v>
      </c>
      <c r="B49" s="361" t="s">
        <v>425</v>
      </c>
      <c r="C49" s="134">
        <v>1037</v>
      </c>
      <c r="D49" s="130">
        <v>1164</v>
      </c>
      <c r="E49" s="131">
        <v>0</v>
      </c>
      <c r="F49" s="130">
        <v>0</v>
      </c>
      <c r="G49" s="129">
        <f t="shared" si="6"/>
        <v>2201</v>
      </c>
      <c r="H49" s="133">
        <f aca="true" t="shared" si="22" ref="H49:H63">G49/$G$9</f>
        <v>0.0006847827642573887</v>
      </c>
      <c r="I49" s="132">
        <v>1212</v>
      </c>
      <c r="J49" s="130">
        <v>1142</v>
      </c>
      <c r="K49" s="131"/>
      <c r="L49" s="130"/>
      <c r="M49" s="129">
        <f aca="true" t="shared" si="23" ref="M49:M63">SUM(I49:L49)</f>
        <v>2354</v>
      </c>
      <c r="N49" s="135">
        <f aca="true" t="shared" si="24" ref="N49:N63">IF(ISERROR(G49/M49-1),"         /0",(G49/M49-1))</f>
        <v>-0.06499575191163975</v>
      </c>
      <c r="O49" s="134">
        <v>1974</v>
      </c>
      <c r="P49" s="130">
        <v>2444</v>
      </c>
      <c r="Q49" s="131"/>
      <c r="R49" s="130"/>
      <c r="S49" s="129">
        <f aca="true" t="shared" si="25" ref="S49:S63">SUM(O49:R49)</f>
        <v>4418</v>
      </c>
      <c r="T49" s="133">
        <f aca="true" t="shared" si="26" ref="T49:T63">S49/$S$9</f>
        <v>0.0006322825916773979</v>
      </c>
      <c r="U49" s="132">
        <v>2481</v>
      </c>
      <c r="V49" s="130">
        <v>2596</v>
      </c>
      <c r="W49" s="131"/>
      <c r="X49" s="130"/>
      <c r="Y49" s="129">
        <f aca="true" t="shared" si="27" ref="Y49:Y63">SUM(U49:X49)</f>
        <v>5077</v>
      </c>
      <c r="Z49" s="128">
        <f aca="true" t="shared" si="28" ref="Z49:Z63">IF(ISERROR(S49/Y49-1),"         /0",IF(S49/Y49&gt;5,"  *  ",(S49/Y49-1)))</f>
        <v>-0.12980106362024812</v>
      </c>
    </row>
    <row r="50" spans="1:26" ht="21" customHeight="1">
      <c r="A50" s="136" t="s">
        <v>415</v>
      </c>
      <c r="B50" s="361" t="s">
        <v>416</v>
      </c>
      <c r="C50" s="134">
        <v>491</v>
      </c>
      <c r="D50" s="130">
        <v>436</v>
      </c>
      <c r="E50" s="131">
        <v>567</v>
      </c>
      <c r="F50" s="130">
        <v>629</v>
      </c>
      <c r="G50" s="129">
        <f t="shared" si="6"/>
        <v>2123</v>
      </c>
      <c r="H50" s="133">
        <f t="shared" si="22"/>
        <v>0.0006605151333568543</v>
      </c>
      <c r="I50" s="132">
        <v>1246</v>
      </c>
      <c r="J50" s="130">
        <v>1115</v>
      </c>
      <c r="K50" s="131">
        <v>245</v>
      </c>
      <c r="L50" s="130">
        <v>242</v>
      </c>
      <c r="M50" s="129">
        <f t="shared" si="23"/>
        <v>2848</v>
      </c>
      <c r="N50" s="135">
        <f t="shared" si="24"/>
        <v>-0.254564606741573</v>
      </c>
      <c r="O50" s="134">
        <v>909</v>
      </c>
      <c r="P50" s="130">
        <v>781</v>
      </c>
      <c r="Q50" s="131">
        <v>2290</v>
      </c>
      <c r="R50" s="130">
        <v>1813</v>
      </c>
      <c r="S50" s="129">
        <f t="shared" si="25"/>
        <v>5793</v>
      </c>
      <c r="T50" s="133">
        <f t="shared" si="26"/>
        <v>0.0008290658790373848</v>
      </c>
      <c r="U50" s="132">
        <v>2929</v>
      </c>
      <c r="V50" s="130">
        <v>2395</v>
      </c>
      <c r="W50" s="131">
        <v>901</v>
      </c>
      <c r="X50" s="130">
        <v>599</v>
      </c>
      <c r="Y50" s="129">
        <f t="shared" si="27"/>
        <v>6824</v>
      </c>
      <c r="Z50" s="128">
        <f t="shared" si="28"/>
        <v>-0.15108440797186395</v>
      </c>
    </row>
    <row r="51" spans="1:26" ht="21" customHeight="1">
      <c r="A51" s="136" t="s">
        <v>475</v>
      </c>
      <c r="B51" s="361" t="s">
        <v>475</v>
      </c>
      <c r="C51" s="134">
        <v>745</v>
      </c>
      <c r="D51" s="130">
        <v>696</v>
      </c>
      <c r="E51" s="131">
        <v>178</v>
      </c>
      <c r="F51" s="130">
        <v>259</v>
      </c>
      <c r="G51" s="129">
        <f t="shared" si="6"/>
        <v>1878</v>
      </c>
      <c r="H51" s="133">
        <f t="shared" si="22"/>
        <v>0.0005842898824513294</v>
      </c>
      <c r="I51" s="132">
        <v>832</v>
      </c>
      <c r="J51" s="130">
        <v>835</v>
      </c>
      <c r="K51" s="131">
        <v>301</v>
      </c>
      <c r="L51" s="130">
        <v>315</v>
      </c>
      <c r="M51" s="129">
        <f t="shared" si="23"/>
        <v>2283</v>
      </c>
      <c r="N51" s="135">
        <f t="shared" si="24"/>
        <v>-0.17739816031537448</v>
      </c>
      <c r="O51" s="134">
        <v>1295</v>
      </c>
      <c r="P51" s="130">
        <v>1235</v>
      </c>
      <c r="Q51" s="131">
        <v>365</v>
      </c>
      <c r="R51" s="130">
        <v>456</v>
      </c>
      <c r="S51" s="129">
        <f t="shared" si="25"/>
        <v>3351</v>
      </c>
      <c r="T51" s="133">
        <f t="shared" si="26"/>
        <v>0.0004795787606860481</v>
      </c>
      <c r="U51" s="132">
        <v>1563</v>
      </c>
      <c r="V51" s="130">
        <v>1611</v>
      </c>
      <c r="W51" s="131">
        <v>558</v>
      </c>
      <c r="X51" s="130">
        <v>580</v>
      </c>
      <c r="Y51" s="129">
        <f t="shared" si="27"/>
        <v>4312</v>
      </c>
      <c r="Z51" s="128">
        <f t="shared" si="28"/>
        <v>-0.22286641929499074</v>
      </c>
    </row>
    <row r="52" spans="1:26" ht="21" customHeight="1">
      <c r="A52" s="136" t="s">
        <v>428</v>
      </c>
      <c r="B52" s="361" t="s">
        <v>428</v>
      </c>
      <c r="C52" s="134">
        <v>428</v>
      </c>
      <c r="D52" s="130">
        <v>417</v>
      </c>
      <c r="E52" s="131">
        <v>572</v>
      </c>
      <c r="F52" s="130">
        <v>396</v>
      </c>
      <c r="G52" s="129">
        <f t="shared" si="6"/>
        <v>1813</v>
      </c>
      <c r="H52" s="133">
        <f t="shared" si="22"/>
        <v>0.0005640668567008841</v>
      </c>
      <c r="I52" s="132">
        <v>449</v>
      </c>
      <c r="J52" s="130">
        <v>425</v>
      </c>
      <c r="K52" s="131">
        <v>314</v>
      </c>
      <c r="L52" s="130">
        <v>366</v>
      </c>
      <c r="M52" s="129">
        <f t="shared" si="23"/>
        <v>1554</v>
      </c>
      <c r="N52" s="135">
        <f t="shared" si="24"/>
        <v>0.16666666666666674</v>
      </c>
      <c r="O52" s="134">
        <v>785</v>
      </c>
      <c r="P52" s="130">
        <v>828</v>
      </c>
      <c r="Q52" s="131">
        <v>1153</v>
      </c>
      <c r="R52" s="130">
        <v>978</v>
      </c>
      <c r="S52" s="129">
        <f t="shared" si="25"/>
        <v>3744</v>
      </c>
      <c r="T52" s="133">
        <f t="shared" si="26"/>
        <v>0.0005358230020914844</v>
      </c>
      <c r="U52" s="132">
        <v>775</v>
      </c>
      <c r="V52" s="130">
        <v>855</v>
      </c>
      <c r="W52" s="131">
        <v>672</v>
      </c>
      <c r="X52" s="130">
        <v>711</v>
      </c>
      <c r="Y52" s="129">
        <f t="shared" si="27"/>
        <v>3013</v>
      </c>
      <c r="Z52" s="128">
        <f t="shared" si="28"/>
        <v>0.24261533355459686</v>
      </c>
    </row>
    <row r="53" spans="1:26" ht="21" customHeight="1">
      <c r="A53" s="136" t="s">
        <v>414</v>
      </c>
      <c r="B53" s="361" t="s">
        <v>414</v>
      </c>
      <c r="C53" s="134">
        <v>579</v>
      </c>
      <c r="D53" s="130">
        <v>540</v>
      </c>
      <c r="E53" s="131">
        <v>94</v>
      </c>
      <c r="F53" s="130">
        <v>253</v>
      </c>
      <c r="G53" s="129">
        <f t="shared" si="6"/>
        <v>1466</v>
      </c>
      <c r="H53" s="133">
        <f t="shared" si="22"/>
        <v>0.0004561070115408141</v>
      </c>
      <c r="I53" s="132">
        <v>572</v>
      </c>
      <c r="J53" s="130">
        <v>759</v>
      </c>
      <c r="K53" s="131">
        <v>88</v>
      </c>
      <c r="L53" s="130">
        <v>27</v>
      </c>
      <c r="M53" s="129">
        <f t="shared" si="23"/>
        <v>1446</v>
      </c>
      <c r="N53" s="135">
        <f t="shared" si="24"/>
        <v>0.013831258644536604</v>
      </c>
      <c r="O53" s="134">
        <v>1311</v>
      </c>
      <c r="P53" s="130">
        <v>1107</v>
      </c>
      <c r="Q53" s="131">
        <v>198</v>
      </c>
      <c r="R53" s="130">
        <v>464</v>
      </c>
      <c r="S53" s="129">
        <f t="shared" si="25"/>
        <v>3080</v>
      </c>
      <c r="T53" s="133">
        <f t="shared" si="26"/>
        <v>0.0004407945636863707</v>
      </c>
      <c r="U53" s="132">
        <v>1240</v>
      </c>
      <c r="V53" s="130">
        <v>1745</v>
      </c>
      <c r="W53" s="131">
        <v>193</v>
      </c>
      <c r="X53" s="130">
        <v>72</v>
      </c>
      <c r="Y53" s="129">
        <f t="shared" si="27"/>
        <v>3250</v>
      </c>
      <c r="Z53" s="128">
        <f t="shared" si="28"/>
        <v>-0.05230769230769228</v>
      </c>
    </row>
    <row r="54" spans="1:26" ht="21" customHeight="1">
      <c r="A54" s="136" t="s">
        <v>429</v>
      </c>
      <c r="B54" s="361" t="s">
        <v>430</v>
      </c>
      <c r="C54" s="134">
        <v>249</v>
      </c>
      <c r="D54" s="130">
        <v>213</v>
      </c>
      <c r="E54" s="131">
        <v>425</v>
      </c>
      <c r="F54" s="130">
        <v>387</v>
      </c>
      <c r="G54" s="129">
        <f t="shared" si="6"/>
        <v>1274</v>
      </c>
      <c r="H54" s="133">
        <f t="shared" si="22"/>
        <v>0.0003963713047087293</v>
      </c>
      <c r="I54" s="132">
        <v>524</v>
      </c>
      <c r="J54" s="130">
        <v>489</v>
      </c>
      <c r="K54" s="131">
        <v>315</v>
      </c>
      <c r="L54" s="130">
        <v>208</v>
      </c>
      <c r="M54" s="129">
        <f t="shared" si="23"/>
        <v>1536</v>
      </c>
      <c r="N54" s="135">
        <f t="shared" si="24"/>
        <v>-0.17057291666666663</v>
      </c>
      <c r="O54" s="134">
        <v>804</v>
      </c>
      <c r="P54" s="130">
        <v>646</v>
      </c>
      <c r="Q54" s="131">
        <v>1297</v>
      </c>
      <c r="R54" s="130">
        <v>891</v>
      </c>
      <c r="S54" s="129">
        <f t="shared" si="25"/>
        <v>3638</v>
      </c>
      <c r="T54" s="133">
        <f t="shared" si="26"/>
        <v>0.0005206527995750053</v>
      </c>
      <c r="U54" s="132">
        <v>1232</v>
      </c>
      <c r="V54" s="130">
        <v>990</v>
      </c>
      <c r="W54" s="131">
        <v>1237</v>
      </c>
      <c r="X54" s="130">
        <v>727</v>
      </c>
      <c r="Y54" s="129">
        <f t="shared" si="27"/>
        <v>4186</v>
      </c>
      <c r="Z54" s="128">
        <f t="shared" si="28"/>
        <v>-0.1309125656951744</v>
      </c>
    </row>
    <row r="55" spans="1:26" ht="21" customHeight="1">
      <c r="A55" s="136" t="s">
        <v>431</v>
      </c>
      <c r="B55" s="361" t="s">
        <v>432</v>
      </c>
      <c r="C55" s="134">
        <v>35</v>
      </c>
      <c r="D55" s="130">
        <v>32</v>
      </c>
      <c r="E55" s="131">
        <v>559</v>
      </c>
      <c r="F55" s="130">
        <v>556</v>
      </c>
      <c r="G55" s="129">
        <f t="shared" si="6"/>
        <v>1182</v>
      </c>
      <c r="H55" s="133">
        <f t="shared" si="22"/>
        <v>0.000367747945185022</v>
      </c>
      <c r="I55" s="132">
        <v>28</v>
      </c>
      <c r="J55" s="130">
        <v>25</v>
      </c>
      <c r="K55" s="131">
        <v>498</v>
      </c>
      <c r="L55" s="130">
        <v>560</v>
      </c>
      <c r="M55" s="129">
        <f t="shared" si="23"/>
        <v>1111</v>
      </c>
      <c r="N55" s="135">
        <f t="shared" si="24"/>
        <v>0.063906390639064</v>
      </c>
      <c r="O55" s="134">
        <v>86</v>
      </c>
      <c r="P55" s="130">
        <v>76</v>
      </c>
      <c r="Q55" s="131">
        <v>1149</v>
      </c>
      <c r="R55" s="130">
        <v>1090</v>
      </c>
      <c r="S55" s="129">
        <f t="shared" si="25"/>
        <v>2401</v>
      </c>
      <c r="T55" s="133">
        <f t="shared" si="26"/>
        <v>0.0003436193985100571</v>
      </c>
      <c r="U55" s="132">
        <v>54</v>
      </c>
      <c r="V55" s="130">
        <v>48</v>
      </c>
      <c r="W55" s="131">
        <v>1083</v>
      </c>
      <c r="X55" s="130">
        <v>1116</v>
      </c>
      <c r="Y55" s="129">
        <f t="shared" si="27"/>
        <v>2301</v>
      </c>
      <c r="Z55" s="128">
        <f t="shared" si="28"/>
        <v>0.04345936549326379</v>
      </c>
    </row>
    <row r="56" spans="1:26" ht="21" customHeight="1">
      <c r="A56" s="136" t="s">
        <v>420</v>
      </c>
      <c r="B56" s="361" t="s">
        <v>433</v>
      </c>
      <c r="C56" s="134">
        <v>0</v>
      </c>
      <c r="D56" s="130">
        <v>0</v>
      </c>
      <c r="E56" s="131">
        <v>566</v>
      </c>
      <c r="F56" s="130">
        <v>602</v>
      </c>
      <c r="G56" s="129">
        <f t="shared" si="6"/>
        <v>1168</v>
      </c>
      <c r="H56" s="133">
        <f t="shared" si="22"/>
        <v>0.00036339221656184916</v>
      </c>
      <c r="I56" s="132"/>
      <c r="J56" s="130"/>
      <c r="K56" s="131">
        <v>421</v>
      </c>
      <c r="L56" s="130">
        <v>599</v>
      </c>
      <c r="M56" s="129">
        <f t="shared" si="23"/>
        <v>1020</v>
      </c>
      <c r="N56" s="135">
        <f t="shared" si="24"/>
        <v>0.1450980392156862</v>
      </c>
      <c r="O56" s="134"/>
      <c r="P56" s="130"/>
      <c r="Q56" s="131">
        <v>1000</v>
      </c>
      <c r="R56" s="130">
        <v>1106</v>
      </c>
      <c r="S56" s="129">
        <f t="shared" si="25"/>
        <v>2106</v>
      </c>
      <c r="T56" s="133">
        <f t="shared" si="26"/>
        <v>0.00030140043867645997</v>
      </c>
      <c r="U56" s="132"/>
      <c r="V56" s="130"/>
      <c r="W56" s="131">
        <v>868</v>
      </c>
      <c r="X56" s="130">
        <v>1193</v>
      </c>
      <c r="Y56" s="129">
        <f t="shared" si="27"/>
        <v>2061</v>
      </c>
      <c r="Z56" s="128">
        <f t="shared" si="28"/>
        <v>0.02183406113537112</v>
      </c>
    </row>
    <row r="57" spans="1:26" ht="21" customHeight="1">
      <c r="A57" s="136" t="s">
        <v>434</v>
      </c>
      <c r="B57" s="361" t="s">
        <v>435</v>
      </c>
      <c r="C57" s="134">
        <v>457</v>
      </c>
      <c r="D57" s="130">
        <v>543</v>
      </c>
      <c r="E57" s="131">
        <v>43</v>
      </c>
      <c r="F57" s="130">
        <v>60</v>
      </c>
      <c r="G57" s="129">
        <f t="shared" si="6"/>
        <v>1103</v>
      </c>
      <c r="H57" s="133">
        <f t="shared" si="22"/>
        <v>0.0003431691908114038</v>
      </c>
      <c r="I57" s="132">
        <v>335</v>
      </c>
      <c r="J57" s="130">
        <v>453</v>
      </c>
      <c r="K57" s="131">
        <v>39</v>
      </c>
      <c r="L57" s="130">
        <v>43</v>
      </c>
      <c r="M57" s="129">
        <f t="shared" si="23"/>
        <v>870</v>
      </c>
      <c r="N57" s="135">
        <f t="shared" si="24"/>
        <v>0.2678160919540229</v>
      </c>
      <c r="O57" s="134">
        <v>786</v>
      </c>
      <c r="P57" s="130">
        <v>997</v>
      </c>
      <c r="Q57" s="131">
        <v>78</v>
      </c>
      <c r="R57" s="130">
        <v>111</v>
      </c>
      <c r="S57" s="129">
        <f t="shared" si="25"/>
        <v>1972</v>
      </c>
      <c r="T57" s="133">
        <f t="shared" si="26"/>
        <v>0.0002822230128537412</v>
      </c>
      <c r="U57" s="132">
        <v>666</v>
      </c>
      <c r="V57" s="130">
        <v>885</v>
      </c>
      <c r="W57" s="131">
        <v>76</v>
      </c>
      <c r="X57" s="130">
        <v>90</v>
      </c>
      <c r="Y57" s="129">
        <f t="shared" si="27"/>
        <v>1717</v>
      </c>
      <c r="Z57" s="128">
        <f t="shared" si="28"/>
        <v>0.14851485148514842</v>
      </c>
    </row>
    <row r="58" spans="1:26" ht="21" customHeight="1">
      <c r="A58" s="136" t="s">
        <v>398</v>
      </c>
      <c r="B58" s="361" t="s">
        <v>476</v>
      </c>
      <c r="C58" s="134">
        <v>252</v>
      </c>
      <c r="D58" s="130">
        <v>306</v>
      </c>
      <c r="E58" s="131">
        <v>108</v>
      </c>
      <c r="F58" s="130">
        <v>397</v>
      </c>
      <c r="G58" s="129">
        <f t="shared" si="6"/>
        <v>1063</v>
      </c>
      <c r="H58" s="133">
        <f t="shared" si="22"/>
        <v>0.0003307242518880528</v>
      </c>
      <c r="I58" s="132">
        <v>260</v>
      </c>
      <c r="J58" s="130">
        <v>319</v>
      </c>
      <c r="K58" s="131">
        <v>50</v>
      </c>
      <c r="L58" s="130">
        <v>48</v>
      </c>
      <c r="M58" s="129">
        <f t="shared" si="23"/>
        <v>677</v>
      </c>
      <c r="N58" s="135">
        <f t="shared" si="24"/>
        <v>0.570162481536189</v>
      </c>
      <c r="O58" s="134">
        <v>592</v>
      </c>
      <c r="P58" s="130">
        <v>693</v>
      </c>
      <c r="Q58" s="131">
        <v>197</v>
      </c>
      <c r="R58" s="130">
        <v>516</v>
      </c>
      <c r="S58" s="129">
        <f t="shared" si="25"/>
        <v>1998</v>
      </c>
      <c r="T58" s="133">
        <f t="shared" si="26"/>
        <v>0.00028594400592382095</v>
      </c>
      <c r="U58" s="132">
        <v>562</v>
      </c>
      <c r="V58" s="130">
        <v>667</v>
      </c>
      <c r="W58" s="131">
        <v>60</v>
      </c>
      <c r="X58" s="130">
        <v>57</v>
      </c>
      <c r="Y58" s="129">
        <f t="shared" si="27"/>
        <v>1346</v>
      </c>
      <c r="Z58" s="128">
        <f t="shared" si="28"/>
        <v>0.4843982169390788</v>
      </c>
    </row>
    <row r="59" spans="1:26" ht="21" customHeight="1">
      <c r="A59" s="136" t="s">
        <v>477</v>
      </c>
      <c r="B59" s="361" t="s">
        <v>477</v>
      </c>
      <c r="C59" s="134">
        <v>493</v>
      </c>
      <c r="D59" s="130">
        <v>488</v>
      </c>
      <c r="E59" s="131">
        <v>20</v>
      </c>
      <c r="F59" s="130">
        <v>9</v>
      </c>
      <c r="G59" s="129">
        <f t="shared" si="6"/>
        <v>1010</v>
      </c>
      <c r="H59" s="133">
        <f t="shared" si="22"/>
        <v>0.00031423470781461274</v>
      </c>
      <c r="I59" s="132">
        <v>351</v>
      </c>
      <c r="J59" s="130">
        <v>285</v>
      </c>
      <c r="K59" s="131"/>
      <c r="L59" s="130"/>
      <c r="M59" s="129">
        <f t="shared" si="23"/>
        <v>636</v>
      </c>
      <c r="N59" s="135">
        <f t="shared" si="24"/>
        <v>0.5880503144654088</v>
      </c>
      <c r="O59" s="134">
        <v>1592</v>
      </c>
      <c r="P59" s="130">
        <v>1344</v>
      </c>
      <c r="Q59" s="131">
        <v>20</v>
      </c>
      <c r="R59" s="130">
        <v>9</v>
      </c>
      <c r="S59" s="129">
        <f t="shared" si="25"/>
        <v>2965</v>
      </c>
      <c r="T59" s="133">
        <f t="shared" si="26"/>
        <v>0.00042433632510717174</v>
      </c>
      <c r="U59" s="132">
        <v>1270</v>
      </c>
      <c r="V59" s="130">
        <v>894</v>
      </c>
      <c r="W59" s="131"/>
      <c r="X59" s="130"/>
      <c r="Y59" s="129">
        <f t="shared" si="27"/>
        <v>2164</v>
      </c>
      <c r="Z59" s="128">
        <f t="shared" si="28"/>
        <v>0.37014787430683915</v>
      </c>
    </row>
    <row r="60" spans="1:26" ht="21" customHeight="1">
      <c r="A60" s="136" t="s">
        <v>478</v>
      </c>
      <c r="B60" s="361" t="s">
        <v>478</v>
      </c>
      <c r="C60" s="134">
        <v>467</v>
      </c>
      <c r="D60" s="130">
        <v>433</v>
      </c>
      <c r="E60" s="131">
        <v>24</v>
      </c>
      <c r="F60" s="130">
        <v>28</v>
      </c>
      <c r="G60" s="129">
        <f t="shared" si="6"/>
        <v>952</v>
      </c>
      <c r="H60" s="133">
        <f t="shared" si="22"/>
        <v>0.00029618954637575376</v>
      </c>
      <c r="I60" s="132">
        <v>262</v>
      </c>
      <c r="J60" s="130">
        <v>286</v>
      </c>
      <c r="K60" s="131">
        <v>92</v>
      </c>
      <c r="L60" s="130">
        <v>67</v>
      </c>
      <c r="M60" s="129">
        <f t="shared" si="23"/>
        <v>707</v>
      </c>
      <c r="N60" s="135">
        <f t="shared" si="24"/>
        <v>0.3465346534653466</v>
      </c>
      <c r="O60" s="134">
        <v>804</v>
      </c>
      <c r="P60" s="130">
        <v>779</v>
      </c>
      <c r="Q60" s="131">
        <v>50</v>
      </c>
      <c r="R60" s="130">
        <v>61</v>
      </c>
      <c r="S60" s="129">
        <f t="shared" si="25"/>
        <v>1694</v>
      </c>
      <c r="T60" s="133">
        <f t="shared" si="26"/>
        <v>0.00024243701002750386</v>
      </c>
      <c r="U60" s="132">
        <v>564</v>
      </c>
      <c r="V60" s="130">
        <v>556</v>
      </c>
      <c r="W60" s="131">
        <v>128</v>
      </c>
      <c r="X60" s="130">
        <v>105</v>
      </c>
      <c r="Y60" s="129">
        <f t="shared" si="27"/>
        <v>1353</v>
      </c>
      <c r="Z60" s="128">
        <f t="shared" si="28"/>
        <v>0.2520325203252032</v>
      </c>
    </row>
    <row r="61" spans="1:26" ht="21" customHeight="1">
      <c r="A61" s="136" t="s">
        <v>436</v>
      </c>
      <c r="B61" s="361" t="s">
        <v>436</v>
      </c>
      <c r="C61" s="134">
        <v>0</v>
      </c>
      <c r="D61" s="130">
        <v>0</v>
      </c>
      <c r="E61" s="131">
        <v>397</v>
      </c>
      <c r="F61" s="130">
        <v>444</v>
      </c>
      <c r="G61" s="129">
        <f t="shared" si="6"/>
        <v>841</v>
      </c>
      <c r="H61" s="133">
        <f t="shared" si="22"/>
        <v>0.00026165484086345476</v>
      </c>
      <c r="I61" s="132"/>
      <c r="J61" s="130"/>
      <c r="K61" s="131">
        <v>390</v>
      </c>
      <c r="L61" s="130">
        <v>454</v>
      </c>
      <c r="M61" s="129">
        <f t="shared" si="23"/>
        <v>844</v>
      </c>
      <c r="N61" s="135">
        <f t="shared" si="24"/>
        <v>-0.0035545023696682554</v>
      </c>
      <c r="O61" s="134"/>
      <c r="P61" s="130"/>
      <c r="Q61" s="131">
        <v>947</v>
      </c>
      <c r="R61" s="130">
        <v>963</v>
      </c>
      <c r="S61" s="129">
        <f t="shared" si="25"/>
        <v>1910</v>
      </c>
      <c r="T61" s="133">
        <f t="shared" si="26"/>
        <v>0.0002733498755327818</v>
      </c>
      <c r="U61" s="132"/>
      <c r="V61" s="130"/>
      <c r="W61" s="131">
        <v>965</v>
      </c>
      <c r="X61" s="130">
        <v>948</v>
      </c>
      <c r="Y61" s="129">
        <f t="shared" si="27"/>
        <v>1913</v>
      </c>
      <c r="Z61" s="128">
        <f t="shared" si="28"/>
        <v>-0.001568217459487764</v>
      </c>
    </row>
    <row r="62" spans="1:26" ht="21" customHeight="1">
      <c r="A62" s="136" t="s">
        <v>479</v>
      </c>
      <c r="B62" s="361" t="s">
        <v>480</v>
      </c>
      <c r="C62" s="134">
        <v>0</v>
      </c>
      <c r="D62" s="130">
        <v>0</v>
      </c>
      <c r="E62" s="131">
        <v>436</v>
      </c>
      <c r="F62" s="130">
        <v>401</v>
      </c>
      <c r="G62" s="129">
        <f t="shared" si="6"/>
        <v>837</v>
      </c>
      <c r="H62" s="133">
        <f t="shared" si="22"/>
        <v>0.0002604103469711197</v>
      </c>
      <c r="I62" s="132"/>
      <c r="J62" s="130"/>
      <c r="K62" s="131">
        <v>80</v>
      </c>
      <c r="L62" s="130">
        <v>62</v>
      </c>
      <c r="M62" s="129">
        <f t="shared" si="23"/>
        <v>142</v>
      </c>
      <c r="N62" s="135">
        <f t="shared" si="24"/>
        <v>4.894366197183099</v>
      </c>
      <c r="O62" s="134"/>
      <c r="P62" s="130"/>
      <c r="Q62" s="131">
        <v>977</v>
      </c>
      <c r="R62" s="130">
        <v>829</v>
      </c>
      <c r="S62" s="129">
        <f t="shared" si="25"/>
        <v>1806</v>
      </c>
      <c r="T62" s="133">
        <f t="shared" si="26"/>
        <v>0.0002584659032524628</v>
      </c>
      <c r="U62" s="132"/>
      <c r="V62" s="130"/>
      <c r="W62" s="131">
        <v>212</v>
      </c>
      <c r="X62" s="130">
        <v>161</v>
      </c>
      <c r="Y62" s="129">
        <f t="shared" si="27"/>
        <v>373</v>
      </c>
      <c r="Z62" s="128">
        <f t="shared" si="28"/>
        <v>3.841823056300268</v>
      </c>
    </row>
    <row r="63" spans="1:26" ht="21" customHeight="1" thickBot="1">
      <c r="A63" s="127" t="s">
        <v>56</v>
      </c>
      <c r="B63" s="362" t="s">
        <v>56</v>
      </c>
      <c r="C63" s="125">
        <v>735</v>
      </c>
      <c r="D63" s="121">
        <v>777</v>
      </c>
      <c r="E63" s="122">
        <v>4831</v>
      </c>
      <c r="F63" s="121">
        <v>5006</v>
      </c>
      <c r="G63" s="120">
        <f t="shared" si="6"/>
        <v>11349</v>
      </c>
      <c r="H63" s="124">
        <f t="shared" si="22"/>
        <v>0.003530940296027762</v>
      </c>
      <c r="I63" s="123">
        <v>4090</v>
      </c>
      <c r="J63" s="121">
        <v>3754</v>
      </c>
      <c r="K63" s="122">
        <v>8425</v>
      </c>
      <c r="L63" s="121">
        <v>8428</v>
      </c>
      <c r="M63" s="120">
        <f t="shared" si="23"/>
        <v>24697</v>
      </c>
      <c r="N63" s="126">
        <f t="shared" si="24"/>
        <v>-0.540470502490181</v>
      </c>
      <c r="O63" s="125">
        <v>1589</v>
      </c>
      <c r="P63" s="121">
        <v>1604</v>
      </c>
      <c r="Q63" s="122">
        <v>11460</v>
      </c>
      <c r="R63" s="121">
        <v>11385</v>
      </c>
      <c r="S63" s="120">
        <f t="shared" si="25"/>
        <v>26038</v>
      </c>
      <c r="T63" s="124">
        <f t="shared" si="26"/>
        <v>0.003726431444566792</v>
      </c>
      <c r="U63" s="123">
        <v>8964</v>
      </c>
      <c r="V63" s="121">
        <v>7966</v>
      </c>
      <c r="W63" s="122">
        <v>16689</v>
      </c>
      <c r="X63" s="121">
        <v>16268</v>
      </c>
      <c r="Y63" s="120">
        <f t="shared" si="27"/>
        <v>49887</v>
      </c>
      <c r="Z63" s="119">
        <f t="shared" si="28"/>
        <v>-0.47806041654138354</v>
      </c>
    </row>
    <row r="64" spans="1:2" ht="15" thickTop="1">
      <c r="A64" s="118" t="s">
        <v>43</v>
      </c>
      <c r="B64" s="118"/>
    </row>
    <row r="65" spans="1:2" ht="15">
      <c r="A65" s="118" t="s">
        <v>147</v>
      </c>
      <c r="B65" s="118"/>
    </row>
    <row r="66" spans="1:3" ht="14.25">
      <c r="A66" s="363" t="s">
        <v>123</v>
      </c>
      <c r="B66" s="364"/>
      <c r="C66" s="364"/>
    </row>
  </sheetData>
  <sheetProtection/>
  <mergeCells count="27"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B5:B8"/>
    <mergeCell ref="O7:P7"/>
    <mergeCell ref="Q7:R7"/>
    <mergeCell ref="S7:S8"/>
    <mergeCell ref="U7:V7"/>
    <mergeCell ref="W7:X7"/>
    <mergeCell ref="M7:M8"/>
  </mergeCells>
  <conditionalFormatting sqref="Z64:Z65536 N64:N65536 Z3 N3 N5:N8 Z5:Z8">
    <cfRule type="cellIs" priority="3" dxfId="91" operator="lessThan" stopIfTrue="1">
      <formula>0</formula>
    </cfRule>
  </conditionalFormatting>
  <conditionalFormatting sqref="N9:N63 Z9:Z63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1"/>
  <sheetViews>
    <sheetView showGridLines="0" zoomScale="80" zoomScaleNormal="80" zoomScalePageLayoutView="0" workbookViewId="0" topLeftCell="C1">
      <selection activeCell="U10" sqref="U10:X56"/>
    </sheetView>
  </sheetViews>
  <sheetFormatPr defaultColWidth="8.00390625" defaultRowHeight="15"/>
  <cols>
    <col min="1" max="1" width="30.28125" style="117" customWidth="1"/>
    <col min="2" max="2" width="40.28125" style="117" bestFit="1" customWidth="1"/>
    <col min="3" max="3" width="9.7109375" style="117" customWidth="1"/>
    <col min="4" max="4" width="10.28125" style="117" customWidth="1"/>
    <col min="5" max="5" width="8.7109375" style="117" bestFit="1" customWidth="1"/>
    <col min="6" max="6" width="10.7109375" style="117" bestFit="1" customWidth="1"/>
    <col min="7" max="7" width="10.00390625" style="117" customWidth="1"/>
    <col min="8" max="8" width="10.7109375" style="117" customWidth="1"/>
    <col min="9" max="9" width="9.28125" style="117" customWidth="1"/>
    <col min="10" max="10" width="11.7109375" style="117" bestFit="1" customWidth="1"/>
    <col min="11" max="11" width="9.00390625" style="117" bestFit="1" customWidth="1"/>
    <col min="12" max="12" width="10.7109375" style="117" bestFit="1" customWidth="1"/>
    <col min="13" max="13" width="9.8515625" style="117" customWidth="1"/>
    <col min="14" max="14" width="10.00390625" style="117" customWidth="1"/>
    <col min="15" max="15" width="10.28125" style="117" customWidth="1"/>
    <col min="16" max="16" width="12.28125" style="117" bestFit="1" customWidth="1"/>
    <col min="17" max="17" width="9.28125" style="117" customWidth="1"/>
    <col min="18" max="18" width="10.7109375" style="117" bestFit="1" customWidth="1"/>
    <col min="19" max="19" width="11.8515625" style="117" customWidth="1"/>
    <col min="20" max="20" width="10.140625" style="117" customWidth="1"/>
    <col min="21" max="21" width="10.28125" style="117" customWidth="1"/>
    <col min="22" max="22" width="11.7109375" style="117" bestFit="1" customWidth="1"/>
    <col min="23" max="24" width="10.28125" style="117" customWidth="1"/>
    <col min="25" max="25" width="10.7109375" style="117" customWidth="1"/>
    <col min="26" max="26" width="9.8515625" style="117" bestFit="1" customWidth="1"/>
    <col min="27" max="16384" width="8.00390625" style="117" customWidth="1"/>
  </cols>
  <sheetData>
    <row r="1" spans="1:2" ht="18.75" thickBot="1">
      <c r="A1" s="467" t="s">
        <v>28</v>
      </c>
      <c r="B1" s="468"/>
    </row>
    <row r="2" ht="5.25" customHeight="1" thickBot="1"/>
    <row r="3" spans="1:26" ht="24" customHeight="1" thickTop="1">
      <c r="A3" s="631" t="s">
        <v>124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3"/>
    </row>
    <row r="4" spans="1:26" ht="21" customHeight="1" thickBot="1">
      <c r="A4" s="643" t="s">
        <v>45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5"/>
    </row>
    <row r="5" spans="1:26" s="163" customFormat="1" ht="19.5" customHeight="1" thickBot="1" thickTop="1">
      <c r="A5" s="634" t="s">
        <v>121</v>
      </c>
      <c r="B5" s="729" t="s">
        <v>122</v>
      </c>
      <c r="C5" s="732" t="s">
        <v>36</v>
      </c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4"/>
      <c r="O5" s="735" t="s">
        <v>35</v>
      </c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4"/>
    </row>
    <row r="6" spans="1:26" s="162" customFormat="1" ht="26.25" customHeight="1" thickBot="1">
      <c r="A6" s="635"/>
      <c r="B6" s="730"/>
      <c r="C6" s="724" t="s">
        <v>450</v>
      </c>
      <c r="D6" s="720"/>
      <c r="E6" s="720"/>
      <c r="F6" s="720"/>
      <c r="G6" s="721"/>
      <c r="H6" s="726" t="s">
        <v>34</v>
      </c>
      <c r="I6" s="724" t="s">
        <v>149</v>
      </c>
      <c r="J6" s="720"/>
      <c r="K6" s="720"/>
      <c r="L6" s="720"/>
      <c r="M6" s="721"/>
      <c r="N6" s="726" t="s">
        <v>33</v>
      </c>
      <c r="O6" s="719" t="s">
        <v>451</v>
      </c>
      <c r="P6" s="720"/>
      <c r="Q6" s="720"/>
      <c r="R6" s="720"/>
      <c r="S6" s="721"/>
      <c r="T6" s="726" t="s">
        <v>34</v>
      </c>
      <c r="U6" s="719" t="s">
        <v>150</v>
      </c>
      <c r="V6" s="720"/>
      <c r="W6" s="720"/>
      <c r="X6" s="720"/>
      <c r="Y6" s="721"/>
      <c r="Z6" s="726" t="s">
        <v>33</v>
      </c>
    </row>
    <row r="7" spans="1:26" s="157" customFormat="1" ht="26.25" customHeight="1">
      <c r="A7" s="636"/>
      <c r="B7" s="730"/>
      <c r="C7" s="647" t="s">
        <v>22</v>
      </c>
      <c r="D7" s="642"/>
      <c r="E7" s="638" t="s">
        <v>21</v>
      </c>
      <c r="F7" s="642"/>
      <c r="G7" s="625" t="s">
        <v>17</v>
      </c>
      <c r="H7" s="618"/>
      <c r="I7" s="725" t="s">
        <v>22</v>
      </c>
      <c r="J7" s="642"/>
      <c r="K7" s="638" t="s">
        <v>21</v>
      </c>
      <c r="L7" s="642"/>
      <c r="M7" s="625" t="s">
        <v>17</v>
      </c>
      <c r="N7" s="618"/>
      <c r="O7" s="725" t="s">
        <v>22</v>
      </c>
      <c r="P7" s="642"/>
      <c r="Q7" s="638" t="s">
        <v>21</v>
      </c>
      <c r="R7" s="642"/>
      <c r="S7" s="625" t="s">
        <v>17</v>
      </c>
      <c r="T7" s="618"/>
      <c r="U7" s="725" t="s">
        <v>22</v>
      </c>
      <c r="V7" s="642"/>
      <c r="W7" s="638" t="s">
        <v>21</v>
      </c>
      <c r="X7" s="642"/>
      <c r="Y7" s="625" t="s">
        <v>17</v>
      </c>
      <c r="Z7" s="618"/>
    </row>
    <row r="8" spans="1:26" s="157" customFormat="1" ht="19.5" customHeight="1" thickBot="1">
      <c r="A8" s="637"/>
      <c r="B8" s="731"/>
      <c r="C8" s="160" t="s">
        <v>31</v>
      </c>
      <c r="D8" s="158" t="s">
        <v>30</v>
      </c>
      <c r="E8" s="159" t="s">
        <v>31</v>
      </c>
      <c r="F8" s="365" t="s">
        <v>30</v>
      </c>
      <c r="G8" s="728"/>
      <c r="H8" s="727"/>
      <c r="I8" s="160" t="s">
        <v>31</v>
      </c>
      <c r="J8" s="158" t="s">
        <v>30</v>
      </c>
      <c r="K8" s="159" t="s">
        <v>31</v>
      </c>
      <c r="L8" s="365" t="s">
        <v>30</v>
      </c>
      <c r="M8" s="728"/>
      <c r="N8" s="727"/>
      <c r="O8" s="160" t="s">
        <v>31</v>
      </c>
      <c r="P8" s="158" t="s">
        <v>30</v>
      </c>
      <c r="Q8" s="159" t="s">
        <v>31</v>
      </c>
      <c r="R8" s="365" t="s">
        <v>30</v>
      </c>
      <c r="S8" s="728"/>
      <c r="T8" s="727"/>
      <c r="U8" s="160" t="s">
        <v>31</v>
      </c>
      <c r="V8" s="158" t="s">
        <v>30</v>
      </c>
      <c r="W8" s="159" t="s">
        <v>31</v>
      </c>
      <c r="X8" s="365" t="s">
        <v>30</v>
      </c>
      <c r="Y8" s="728"/>
      <c r="Z8" s="727"/>
    </row>
    <row r="9" spans="1:26" s="146" customFormat="1" ht="18" customHeight="1" thickBot="1" thickTop="1">
      <c r="A9" s="156" t="s">
        <v>24</v>
      </c>
      <c r="B9" s="359"/>
      <c r="C9" s="155">
        <f>SUM(C10:C58)</f>
        <v>11591.259999999997</v>
      </c>
      <c r="D9" s="149">
        <f>SUM(D10:D58)</f>
        <v>11591.259999999997</v>
      </c>
      <c r="E9" s="150">
        <f>SUM(E10:E58)</f>
        <v>993.1946</v>
      </c>
      <c r="F9" s="149">
        <f>SUM(F10:F58)</f>
        <v>993.1946000000002</v>
      </c>
      <c r="G9" s="148">
        <f aca="true" t="shared" si="0" ref="G9:G20">SUM(C9:F9)</f>
        <v>25168.90919999999</v>
      </c>
      <c r="H9" s="152">
        <f aca="true" t="shared" si="1" ref="H9:H58">G9/$G$9</f>
        <v>1</v>
      </c>
      <c r="I9" s="151">
        <f>SUM(I10:I58)</f>
        <v>10965.958000000004</v>
      </c>
      <c r="J9" s="149">
        <f>SUM(J10:J58)</f>
        <v>10965.957999999991</v>
      </c>
      <c r="K9" s="150">
        <f>SUM(K10:K58)</f>
        <v>836.9980000000003</v>
      </c>
      <c r="L9" s="149">
        <f>SUM(L10:L58)</f>
        <v>836.9980000000002</v>
      </c>
      <c r="M9" s="148">
        <f aca="true" t="shared" si="2" ref="M9:M20">SUM(I9:L9)</f>
        <v>23605.911999999997</v>
      </c>
      <c r="N9" s="154">
        <f aca="true" t="shared" si="3" ref="N9:N20">IF(ISERROR(G9/M9-1),"         /0",(G9/M9-1))</f>
        <v>0.06621210822102497</v>
      </c>
      <c r="O9" s="153">
        <f>SUM(O10:O58)</f>
        <v>23013.617000000002</v>
      </c>
      <c r="P9" s="149">
        <f>SUM(P10:P58)</f>
        <v>23013.617</v>
      </c>
      <c r="Q9" s="150">
        <f>SUM(Q10:Q58)</f>
        <v>1980.6675999999995</v>
      </c>
      <c r="R9" s="149">
        <f>SUM(R10:R58)</f>
        <v>1980.6676000000002</v>
      </c>
      <c r="S9" s="148">
        <f aca="true" t="shared" si="4" ref="S9:S20">SUM(O9:R9)</f>
        <v>49988.5692</v>
      </c>
      <c r="T9" s="152">
        <f aca="true" t="shared" si="5" ref="T9:T58">S9/$S$9</f>
        <v>1</v>
      </c>
      <c r="U9" s="151">
        <f>SUM(U10:U58)</f>
        <v>21619.67000000001</v>
      </c>
      <c r="V9" s="149">
        <f>SUM(V10:V58)</f>
        <v>21619.670000000013</v>
      </c>
      <c r="W9" s="150">
        <f>SUM(W10:W58)</f>
        <v>1854.6389999999997</v>
      </c>
      <c r="X9" s="149">
        <f>SUM(X10:X58)</f>
        <v>1854.6390000000004</v>
      </c>
      <c r="Y9" s="148">
        <f aca="true" t="shared" si="6" ref="Y9:Y20">SUM(U9:X9)</f>
        <v>46948.61800000003</v>
      </c>
      <c r="Z9" s="147">
        <f>IF(ISERROR(S9/Y9-1),"         /0",(S9/Y9-1))</f>
        <v>0.06475060032650948</v>
      </c>
    </row>
    <row r="10" spans="1:26" ht="18.75" customHeight="1" thickTop="1">
      <c r="A10" s="145" t="s">
        <v>347</v>
      </c>
      <c r="B10" s="360" t="s">
        <v>348</v>
      </c>
      <c r="C10" s="143">
        <v>5636.179999999997</v>
      </c>
      <c r="D10" s="139">
        <v>4335.425</v>
      </c>
      <c r="E10" s="140">
        <v>230.344</v>
      </c>
      <c r="F10" s="139">
        <v>104.432</v>
      </c>
      <c r="G10" s="138">
        <f t="shared" si="0"/>
        <v>10306.380999999996</v>
      </c>
      <c r="H10" s="142">
        <f t="shared" si="1"/>
        <v>0.4094885844317798</v>
      </c>
      <c r="I10" s="141">
        <v>5065.018000000003</v>
      </c>
      <c r="J10" s="139">
        <v>4123.953999999999</v>
      </c>
      <c r="K10" s="140">
        <v>191.134</v>
      </c>
      <c r="L10" s="139">
        <v>81.055</v>
      </c>
      <c r="M10" s="138">
        <f t="shared" si="2"/>
        <v>9461.161000000002</v>
      </c>
      <c r="N10" s="144">
        <f t="shared" si="3"/>
        <v>0.0893357591103241</v>
      </c>
      <c r="O10" s="143">
        <v>10858.929000000004</v>
      </c>
      <c r="P10" s="139">
        <v>8873.514999999998</v>
      </c>
      <c r="Q10" s="140">
        <v>446.7339999999999</v>
      </c>
      <c r="R10" s="139">
        <v>200.24899999999997</v>
      </c>
      <c r="S10" s="138">
        <f t="shared" si="4"/>
        <v>20379.427000000003</v>
      </c>
      <c r="T10" s="142">
        <f t="shared" si="5"/>
        <v>0.4076817425692593</v>
      </c>
      <c r="U10" s="141">
        <v>10086.024000000003</v>
      </c>
      <c r="V10" s="139">
        <v>8063.87</v>
      </c>
      <c r="W10" s="140">
        <v>455.8879999999999</v>
      </c>
      <c r="X10" s="139">
        <v>168.67400000000004</v>
      </c>
      <c r="Y10" s="138">
        <f t="shared" si="6"/>
        <v>18774.456000000002</v>
      </c>
      <c r="Z10" s="137">
        <f aca="true" t="shared" si="7" ref="Z10:Z20">IF(ISERROR(S10/Y10-1),"         /0",IF(S10/Y10&gt;5,"  *  ",(S10/Y10-1)))</f>
        <v>0.08548695099341375</v>
      </c>
    </row>
    <row r="11" spans="1:26" ht="18.75" customHeight="1">
      <c r="A11" s="145" t="s">
        <v>349</v>
      </c>
      <c r="B11" s="360" t="s">
        <v>350</v>
      </c>
      <c r="C11" s="143">
        <v>1114.492</v>
      </c>
      <c r="D11" s="139">
        <v>1261.466</v>
      </c>
      <c r="E11" s="140">
        <v>16.069</v>
      </c>
      <c r="F11" s="139">
        <v>40.616</v>
      </c>
      <c r="G11" s="138">
        <f t="shared" si="0"/>
        <v>2432.6429999999996</v>
      </c>
      <c r="H11" s="142">
        <f>G11/$G$9</f>
        <v>0.0966526987987227</v>
      </c>
      <c r="I11" s="141">
        <v>1046.7559999999999</v>
      </c>
      <c r="J11" s="139">
        <v>1212.85</v>
      </c>
      <c r="K11" s="140">
        <v>26.908</v>
      </c>
      <c r="L11" s="139">
        <v>8.793000000000001</v>
      </c>
      <c r="M11" s="138">
        <f t="shared" si="2"/>
        <v>2295.307</v>
      </c>
      <c r="N11" s="144">
        <f t="shared" si="3"/>
        <v>0.059833390478920556</v>
      </c>
      <c r="O11" s="143">
        <v>2368.236</v>
      </c>
      <c r="P11" s="139">
        <v>2397.561</v>
      </c>
      <c r="Q11" s="140">
        <v>48.538000000000004</v>
      </c>
      <c r="R11" s="139">
        <v>72.40899999999999</v>
      </c>
      <c r="S11" s="138">
        <f t="shared" si="4"/>
        <v>4886.744</v>
      </c>
      <c r="T11" s="142">
        <f>S11/$S$9</f>
        <v>0.09775722886663457</v>
      </c>
      <c r="U11" s="141">
        <v>2029.498</v>
      </c>
      <c r="V11" s="139">
        <v>2483.861</v>
      </c>
      <c r="W11" s="140">
        <v>68.11600000000001</v>
      </c>
      <c r="X11" s="139">
        <v>60.71499999999999</v>
      </c>
      <c r="Y11" s="138">
        <f t="shared" si="6"/>
        <v>4642.1900000000005</v>
      </c>
      <c r="Z11" s="137">
        <f t="shared" si="7"/>
        <v>0.05268073904773374</v>
      </c>
    </row>
    <row r="12" spans="1:26" ht="18.75" customHeight="1">
      <c r="A12" s="136" t="s">
        <v>351</v>
      </c>
      <c r="B12" s="361" t="s">
        <v>352</v>
      </c>
      <c r="C12" s="134">
        <v>1106.1239999999998</v>
      </c>
      <c r="D12" s="130">
        <v>883.2229999999998</v>
      </c>
      <c r="E12" s="131">
        <v>50.042</v>
      </c>
      <c r="F12" s="130">
        <v>12.175</v>
      </c>
      <c r="G12" s="129">
        <f t="shared" si="0"/>
        <v>2051.564</v>
      </c>
      <c r="H12" s="133">
        <f t="shared" si="1"/>
        <v>0.08151183603936243</v>
      </c>
      <c r="I12" s="132">
        <v>963.3950000000001</v>
      </c>
      <c r="J12" s="130">
        <v>709.4519999999999</v>
      </c>
      <c r="K12" s="131">
        <v>20.725</v>
      </c>
      <c r="L12" s="130">
        <v>12.160000000000002</v>
      </c>
      <c r="M12" s="129">
        <f t="shared" si="2"/>
        <v>1705.732</v>
      </c>
      <c r="N12" s="135">
        <f t="shared" si="3"/>
        <v>0.2027469731470124</v>
      </c>
      <c r="O12" s="134">
        <v>2217.9150000000004</v>
      </c>
      <c r="P12" s="130">
        <v>1619.721</v>
      </c>
      <c r="Q12" s="131">
        <v>94.593</v>
      </c>
      <c r="R12" s="130">
        <v>37.99600000000001</v>
      </c>
      <c r="S12" s="129">
        <f t="shared" si="4"/>
        <v>3970.2250000000004</v>
      </c>
      <c r="T12" s="133">
        <f t="shared" si="5"/>
        <v>0.07942265729021906</v>
      </c>
      <c r="U12" s="132">
        <v>1854.1890000000003</v>
      </c>
      <c r="V12" s="130">
        <v>1408.825</v>
      </c>
      <c r="W12" s="131">
        <v>45.94900000000002</v>
      </c>
      <c r="X12" s="130">
        <v>33.606</v>
      </c>
      <c r="Y12" s="129">
        <f t="shared" si="6"/>
        <v>3342.5690000000004</v>
      </c>
      <c r="Z12" s="128">
        <f t="shared" si="7"/>
        <v>0.1877765275750478</v>
      </c>
    </row>
    <row r="13" spans="1:26" ht="18.75" customHeight="1">
      <c r="A13" s="136" t="s">
        <v>355</v>
      </c>
      <c r="B13" s="361" t="s">
        <v>356</v>
      </c>
      <c r="C13" s="134">
        <v>812.6929999999999</v>
      </c>
      <c r="D13" s="130">
        <v>1077.2240000000002</v>
      </c>
      <c r="E13" s="131">
        <v>10.041</v>
      </c>
      <c r="F13" s="130">
        <v>12.056</v>
      </c>
      <c r="G13" s="129">
        <f t="shared" si="0"/>
        <v>1912.014</v>
      </c>
      <c r="H13" s="133">
        <f t="shared" si="1"/>
        <v>0.07596729698560002</v>
      </c>
      <c r="I13" s="132">
        <v>768.8840000000001</v>
      </c>
      <c r="J13" s="130">
        <v>1011.636</v>
      </c>
      <c r="K13" s="131">
        <v>5.418999999999999</v>
      </c>
      <c r="L13" s="130">
        <v>6.471</v>
      </c>
      <c r="M13" s="129">
        <f t="shared" si="2"/>
        <v>1792.41</v>
      </c>
      <c r="N13" s="135">
        <f t="shared" si="3"/>
        <v>0.0667280365541365</v>
      </c>
      <c r="O13" s="134">
        <v>1500.108</v>
      </c>
      <c r="P13" s="130">
        <v>2081.369</v>
      </c>
      <c r="Q13" s="131">
        <v>26.424999999999997</v>
      </c>
      <c r="R13" s="130">
        <v>22.825999999999997</v>
      </c>
      <c r="S13" s="129">
        <f t="shared" si="4"/>
        <v>3630.728</v>
      </c>
      <c r="T13" s="133">
        <f t="shared" si="5"/>
        <v>0.07263116464633679</v>
      </c>
      <c r="U13" s="132">
        <v>1419.09</v>
      </c>
      <c r="V13" s="130">
        <v>1951.6179999999997</v>
      </c>
      <c r="W13" s="131">
        <v>18.379999999999992</v>
      </c>
      <c r="X13" s="130">
        <v>18.593</v>
      </c>
      <c r="Y13" s="129">
        <f t="shared" si="6"/>
        <v>3407.6809999999996</v>
      </c>
      <c r="Z13" s="128">
        <f t="shared" si="7"/>
        <v>0.06545419010758358</v>
      </c>
    </row>
    <row r="14" spans="1:26" ht="18.75" customHeight="1">
      <c r="A14" s="136" t="s">
        <v>384</v>
      </c>
      <c r="B14" s="361" t="s">
        <v>385</v>
      </c>
      <c r="C14" s="134">
        <v>867.8080000000001</v>
      </c>
      <c r="D14" s="130">
        <v>520.145</v>
      </c>
      <c r="E14" s="131">
        <v>12.871</v>
      </c>
      <c r="F14" s="130">
        <v>9.383999999999999</v>
      </c>
      <c r="G14" s="129">
        <f aca="true" t="shared" si="8" ref="G14:G19">SUM(C14:F14)</f>
        <v>1410.208</v>
      </c>
      <c r="H14" s="133">
        <f aca="true" t="shared" si="9" ref="H14:H19">G14/$G$9</f>
        <v>0.05602976230690206</v>
      </c>
      <c r="I14" s="132">
        <v>616.82</v>
      </c>
      <c r="J14" s="130">
        <v>470.08000000000004</v>
      </c>
      <c r="K14" s="131">
        <v>3.617</v>
      </c>
      <c r="L14" s="130">
        <v>2.186</v>
      </c>
      <c r="M14" s="129">
        <f aca="true" t="shared" si="10" ref="M14:M19">SUM(I14:L14)</f>
        <v>1092.703</v>
      </c>
      <c r="N14" s="135">
        <f aca="true" t="shared" si="11" ref="N14:N19">IF(ISERROR(G14/M14-1),"         /0",(G14/M14-1))</f>
        <v>0.29056843442362656</v>
      </c>
      <c r="O14" s="134">
        <v>1693.6180000000002</v>
      </c>
      <c r="P14" s="130">
        <v>962.357</v>
      </c>
      <c r="Q14" s="131">
        <v>38.78999999999999</v>
      </c>
      <c r="R14" s="130">
        <v>13.285999999999998</v>
      </c>
      <c r="S14" s="129">
        <f aca="true" t="shared" si="12" ref="S14:S19">SUM(O14:R14)</f>
        <v>2708.0510000000004</v>
      </c>
      <c r="T14" s="133">
        <f aca="true" t="shared" si="13" ref="T14:T19">S14/$S$9</f>
        <v>0.054173404907136256</v>
      </c>
      <c r="U14" s="132">
        <v>1360.9150000000002</v>
      </c>
      <c r="V14" s="130">
        <v>1000.9620000000001</v>
      </c>
      <c r="W14" s="131">
        <v>9.092</v>
      </c>
      <c r="X14" s="130">
        <v>5.725999999999999</v>
      </c>
      <c r="Y14" s="129">
        <f aca="true" t="shared" si="14" ref="Y14:Y19">SUM(U14:X14)</f>
        <v>2376.6950000000006</v>
      </c>
      <c r="Z14" s="128">
        <f t="shared" si="7"/>
        <v>0.1394188147827129</v>
      </c>
    </row>
    <row r="15" spans="1:26" ht="18.75" customHeight="1">
      <c r="A15" s="136" t="s">
        <v>359</v>
      </c>
      <c r="B15" s="361" t="s">
        <v>360</v>
      </c>
      <c r="C15" s="134">
        <v>125.27600000000001</v>
      </c>
      <c r="D15" s="130">
        <v>858.506</v>
      </c>
      <c r="E15" s="131">
        <v>30.091</v>
      </c>
      <c r="F15" s="130">
        <v>168.33599999999998</v>
      </c>
      <c r="G15" s="129">
        <f t="shared" si="8"/>
        <v>1182.2089999999998</v>
      </c>
      <c r="H15" s="133">
        <f t="shared" si="9"/>
        <v>0.04697100659411971</v>
      </c>
      <c r="I15" s="132">
        <v>217.22400000000002</v>
      </c>
      <c r="J15" s="130">
        <v>649.388</v>
      </c>
      <c r="K15" s="131">
        <v>35.175000000000004</v>
      </c>
      <c r="L15" s="130">
        <v>184.747</v>
      </c>
      <c r="M15" s="129">
        <f t="shared" si="10"/>
        <v>1086.534</v>
      </c>
      <c r="N15" s="135">
        <f t="shared" si="11"/>
        <v>0.08805522882854988</v>
      </c>
      <c r="O15" s="134">
        <v>251.12100000000004</v>
      </c>
      <c r="P15" s="130">
        <v>1802.0040000000004</v>
      </c>
      <c r="Q15" s="131">
        <v>51.42199999999998</v>
      </c>
      <c r="R15" s="130">
        <v>321.303</v>
      </c>
      <c r="S15" s="129">
        <f t="shared" si="12"/>
        <v>2425.8500000000004</v>
      </c>
      <c r="T15" s="133">
        <f t="shared" si="13"/>
        <v>0.048528094298806224</v>
      </c>
      <c r="U15" s="132">
        <v>425.13300000000004</v>
      </c>
      <c r="V15" s="130">
        <v>1381.3499999999997</v>
      </c>
      <c r="W15" s="131">
        <v>67.46</v>
      </c>
      <c r="X15" s="130">
        <v>438.049</v>
      </c>
      <c r="Y15" s="129">
        <f t="shared" si="14"/>
        <v>2311.9919999999997</v>
      </c>
      <c r="Z15" s="128">
        <f t="shared" si="7"/>
        <v>0.04924671019622928</v>
      </c>
    </row>
    <row r="16" spans="1:26" ht="18.75" customHeight="1">
      <c r="A16" s="136" t="s">
        <v>353</v>
      </c>
      <c r="B16" s="361" t="s">
        <v>354</v>
      </c>
      <c r="C16" s="134">
        <v>104.55000000000001</v>
      </c>
      <c r="D16" s="130">
        <v>434.54800000000006</v>
      </c>
      <c r="E16" s="131">
        <v>0.45899999999999996</v>
      </c>
      <c r="F16" s="130">
        <v>1.999</v>
      </c>
      <c r="G16" s="129">
        <f t="shared" si="8"/>
        <v>541.556</v>
      </c>
      <c r="H16" s="133">
        <f t="shared" si="9"/>
        <v>0.02151686414761273</v>
      </c>
      <c r="I16" s="132">
        <v>338.109</v>
      </c>
      <c r="J16" s="130">
        <v>471.72900000000004</v>
      </c>
      <c r="K16" s="131">
        <v>2.5389999999999997</v>
      </c>
      <c r="L16" s="130">
        <v>1.2320000000000002</v>
      </c>
      <c r="M16" s="129">
        <f t="shared" si="10"/>
        <v>813.6089999999999</v>
      </c>
      <c r="N16" s="135">
        <f t="shared" si="11"/>
        <v>-0.3343780612063042</v>
      </c>
      <c r="O16" s="134">
        <v>533.415</v>
      </c>
      <c r="P16" s="130">
        <v>902.9270000000002</v>
      </c>
      <c r="Q16" s="131">
        <v>1.268</v>
      </c>
      <c r="R16" s="130">
        <v>5.147999999999999</v>
      </c>
      <c r="S16" s="129">
        <f t="shared" si="12"/>
        <v>1442.758</v>
      </c>
      <c r="T16" s="133">
        <f t="shared" si="13"/>
        <v>0.028861758259726308</v>
      </c>
      <c r="U16" s="132">
        <v>689.6510000000001</v>
      </c>
      <c r="V16" s="130">
        <v>929.409</v>
      </c>
      <c r="W16" s="131">
        <v>5.688999999999999</v>
      </c>
      <c r="X16" s="130">
        <v>4.936999999999999</v>
      </c>
      <c r="Y16" s="129">
        <f t="shared" si="14"/>
        <v>1629.686</v>
      </c>
      <c r="Z16" s="128">
        <f>IF(ISERROR(S16/Y16-1),"         /0",IF(S16/Y16&gt;5,"  *  ",(S16/Y16-1)))</f>
        <v>-0.1147018505405335</v>
      </c>
    </row>
    <row r="17" spans="1:26" ht="18.75" customHeight="1">
      <c r="A17" s="136" t="s">
        <v>419</v>
      </c>
      <c r="B17" s="361" t="s">
        <v>419</v>
      </c>
      <c r="C17" s="134">
        <v>159.398</v>
      </c>
      <c r="D17" s="130">
        <v>201.07599999999996</v>
      </c>
      <c r="E17" s="131">
        <v>52.66299999999998</v>
      </c>
      <c r="F17" s="130">
        <v>70.04160000000003</v>
      </c>
      <c r="G17" s="129">
        <f t="shared" si="8"/>
        <v>483.17859999999996</v>
      </c>
      <c r="H17" s="133">
        <f t="shared" si="9"/>
        <v>0.019197439037207067</v>
      </c>
      <c r="I17" s="132">
        <v>66.114</v>
      </c>
      <c r="J17" s="130">
        <v>244.29700000000003</v>
      </c>
      <c r="K17" s="131">
        <v>32.077999999999996</v>
      </c>
      <c r="L17" s="130">
        <v>7.16</v>
      </c>
      <c r="M17" s="129">
        <f t="shared" si="10"/>
        <v>349.64900000000006</v>
      </c>
      <c r="N17" s="135">
        <f t="shared" si="11"/>
        <v>0.381896130119062</v>
      </c>
      <c r="O17" s="134">
        <v>301.072</v>
      </c>
      <c r="P17" s="130">
        <v>365.746</v>
      </c>
      <c r="Q17" s="131">
        <v>86.85200000000003</v>
      </c>
      <c r="R17" s="130">
        <v>147.08059999999998</v>
      </c>
      <c r="S17" s="129">
        <f t="shared" si="12"/>
        <v>900.7506000000001</v>
      </c>
      <c r="T17" s="133">
        <f t="shared" si="13"/>
        <v>0.018019131461758264</v>
      </c>
      <c r="U17" s="132">
        <v>111.81200000000003</v>
      </c>
      <c r="V17" s="130">
        <v>378.28600000000006</v>
      </c>
      <c r="W17" s="131">
        <v>52.218999999999994</v>
      </c>
      <c r="X17" s="130">
        <v>25.26100000000002</v>
      </c>
      <c r="Y17" s="129">
        <f t="shared" si="14"/>
        <v>567.578</v>
      </c>
      <c r="Z17" s="128">
        <f>IF(ISERROR(S17/Y17-1),"         /0",IF(S17/Y17&gt;5,"  *  ",(S17/Y17-1)))</f>
        <v>0.5870076007174347</v>
      </c>
    </row>
    <row r="18" spans="1:26" ht="18.75" customHeight="1">
      <c r="A18" s="136" t="s">
        <v>367</v>
      </c>
      <c r="B18" s="361" t="s">
        <v>368</v>
      </c>
      <c r="C18" s="134">
        <v>179.66600000000003</v>
      </c>
      <c r="D18" s="130">
        <v>212.445</v>
      </c>
      <c r="E18" s="131">
        <v>7.032</v>
      </c>
      <c r="F18" s="130">
        <v>4.631</v>
      </c>
      <c r="G18" s="129">
        <f t="shared" si="8"/>
        <v>403.774</v>
      </c>
      <c r="H18" s="133">
        <f t="shared" si="9"/>
        <v>0.01604257049010293</v>
      </c>
      <c r="I18" s="132">
        <v>145.578</v>
      </c>
      <c r="J18" s="130">
        <v>140.242</v>
      </c>
      <c r="K18" s="131">
        <v>4.014000000000001</v>
      </c>
      <c r="L18" s="130">
        <v>6.6549999999999985</v>
      </c>
      <c r="M18" s="129">
        <f t="shared" si="10"/>
        <v>296.489</v>
      </c>
      <c r="N18" s="135">
        <f t="shared" si="11"/>
        <v>0.3618515358073995</v>
      </c>
      <c r="O18" s="134">
        <v>305.51000000000005</v>
      </c>
      <c r="P18" s="130">
        <v>373.671</v>
      </c>
      <c r="Q18" s="131">
        <v>10.052999999999999</v>
      </c>
      <c r="R18" s="130">
        <v>9.213999999999999</v>
      </c>
      <c r="S18" s="129">
        <f t="shared" si="12"/>
        <v>698.4480000000001</v>
      </c>
      <c r="T18" s="133">
        <f t="shared" si="13"/>
        <v>0.013972154258017854</v>
      </c>
      <c r="U18" s="132">
        <v>284.82199999999995</v>
      </c>
      <c r="V18" s="130">
        <v>254.52899999999997</v>
      </c>
      <c r="W18" s="131">
        <v>10.149999999999999</v>
      </c>
      <c r="X18" s="130">
        <v>11.6</v>
      </c>
      <c r="Y18" s="129">
        <f t="shared" si="14"/>
        <v>561.1009999999999</v>
      </c>
      <c r="Z18" s="128">
        <f>IF(ISERROR(S18/Y18-1),"         /0",IF(S18/Y18&gt;5,"  *  ",(S18/Y18-1)))</f>
        <v>0.24478124259268874</v>
      </c>
    </row>
    <row r="19" spans="1:26" ht="18.75" customHeight="1">
      <c r="A19" s="136" t="s">
        <v>392</v>
      </c>
      <c r="B19" s="361" t="s">
        <v>393</v>
      </c>
      <c r="C19" s="134">
        <v>99.27900000000001</v>
      </c>
      <c r="D19" s="130">
        <v>67.535</v>
      </c>
      <c r="E19" s="131">
        <v>100.52359999999992</v>
      </c>
      <c r="F19" s="130">
        <v>98.32499999999997</v>
      </c>
      <c r="G19" s="129">
        <f t="shared" si="8"/>
        <v>365.66259999999994</v>
      </c>
      <c r="H19" s="133">
        <f t="shared" si="9"/>
        <v>0.014528345153710518</v>
      </c>
      <c r="I19" s="132">
        <v>121.42500000000001</v>
      </c>
      <c r="J19" s="130">
        <v>82.98700000000001</v>
      </c>
      <c r="K19" s="131">
        <v>69.50800000000002</v>
      </c>
      <c r="L19" s="130">
        <v>51.949999999999974</v>
      </c>
      <c r="M19" s="129">
        <f t="shared" si="10"/>
        <v>325.87000000000006</v>
      </c>
      <c r="N19" s="135">
        <f t="shared" si="11"/>
        <v>0.12211188510755777</v>
      </c>
      <c r="O19" s="134">
        <v>193.94299999999996</v>
      </c>
      <c r="P19" s="130">
        <v>142.524</v>
      </c>
      <c r="Q19" s="131">
        <v>191.6666000000001</v>
      </c>
      <c r="R19" s="130">
        <v>170.1980000000001</v>
      </c>
      <c r="S19" s="129">
        <f t="shared" si="12"/>
        <v>698.3316000000002</v>
      </c>
      <c r="T19" s="133">
        <f t="shared" si="13"/>
        <v>0.013969825725678106</v>
      </c>
      <c r="U19" s="132">
        <v>248.0709999999999</v>
      </c>
      <c r="V19" s="130">
        <v>156.92800000000003</v>
      </c>
      <c r="W19" s="131">
        <v>152.9920000000001</v>
      </c>
      <c r="X19" s="130">
        <v>105.22500000000001</v>
      </c>
      <c r="Y19" s="129">
        <f t="shared" si="14"/>
        <v>663.216</v>
      </c>
      <c r="Z19" s="128">
        <f t="shared" si="7"/>
        <v>0.05294745603242412</v>
      </c>
    </row>
    <row r="20" spans="1:26" ht="18.75" customHeight="1">
      <c r="A20" s="136" t="s">
        <v>428</v>
      </c>
      <c r="B20" s="361" t="s">
        <v>428</v>
      </c>
      <c r="C20" s="134">
        <v>145.334</v>
      </c>
      <c r="D20" s="130">
        <v>66.906</v>
      </c>
      <c r="E20" s="131">
        <v>66.849</v>
      </c>
      <c r="F20" s="130">
        <v>20.199</v>
      </c>
      <c r="G20" s="129">
        <f t="shared" si="0"/>
        <v>299.288</v>
      </c>
      <c r="H20" s="133">
        <f t="shared" si="1"/>
        <v>0.011891178819938694</v>
      </c>
      <c r="I20" s="132">
        <v>289.243</v>
      </c>
      <c r="J20" s="130">
        <v>95.47100000000003</v>
      </c>
      <c r="K20" s="131">
        <v>1.0450000000000004</v>
      </c>
      <c r="L20" s="130">
        <v>5.345000000000001</v>
      </c>
      <c r="M20" s="129">
        <f t="shared" si="2"/>
        <v>391.1040000000001</v>
      </c>
      <c r="N20" s="135">
        <f t="shared" si="3"/>
        <v>-0.23476108656521044</v>
      </c>
      <c r="O20" s="134">
        <v>298.5849999999999</v>
      </c>
      <c r="P20" s="130">
        <v>128.15600000000003</v>
      </c>
      <c r="Q20" s="131">
        <v>155.362</v>
      </c>
      <c r="R20" s="130">
        <v>41.059</v>
      </c>
      <c r="S20" s="129">
        <f t="shared" si="4"/>
        <v>623.1619999999999</v>
      </c>
      <c r="T20" s="133">
        <f t="shared" si="5"/>
        <v>0.012466089947619463</v>
      </c>
      <c r="U20" s="132">
        <v>510.9080000000001</v>
      </c>
      <c r="V20" s="130">
        <v>148.23800000000003</v>
      </c>
      <c r="W20" s="131">
        <v>5.036999999999999</v>
      </c>
      <c r="X20" s="130">
        <v>8.448</v>
      </c>
      <c r="Y20" s="129">
        <f t="shared" si="6"/>
        <v>672.6310000000001</v>
      </c>
      <c r="Z20" s="128">
        <f t="shared" si="7"/>
        <v>-0.07354552496093725</v>
      </c>
    </row>
    <row r="21" spans="1:26" ht="18.75" customHeight="1">
      <c r="A21" s="136" t="s">
        <v>361</v>
      </c>
      <c r="B21" s="361" t="s">
        <v>362</v>
      </c>
      <c r="C21" s="134">
        <v>152.276</v>
      </c>
      <c r="D21" s="130">
        <v>127.37400000000001</v>
      </c>
      <c r="E21" s="131">
        <v>14.245</v>
      </c>
      <c r="F21" s="130">
        <v>2.9</v>
      </c>
      <c r="G21" s="129">
        <f aca="true" t="shared" si="15" ref="G21:G58">SUM(C21:F21)</f>
        <v>296.795</v>
      </c>
      <c r="H21" s="133">
        <f t="shared" si="1"/>
        <v>0.011792128043435435</v>
      </c>
      <c r="I21" s="132">
        <v>236.02499999999998</v>
      </c>
      <c r="J21" s="130">
        <v>125.11299999999999</v>
      </c>
      <c r="K21" s="131">
        <v>24.642</v>
      </c>
      <c r="L21" s="130">
        <v>2.3339999999999996</v>
      </c>
      <c r="M21" s="129">
        <f aca="true" t="shared" si="16" ref="M21:M58">SUM(I21:L21)</f>
        <v>388.114</v>
      </c>
      <c r="N21" s="135">
        <f aca="true" t="shared" si="17" ref="N21:N58">IF(ISERROR(G21/M21-1),"         /0",(G21/M21-1))</f>
        <v>-0.23528911608444936</v>
      </c>
      <c r="O21" s="134">
        <v>282.82500000000005</v>
      </c>
      <c r="P21" s="130">
        <v>244.46999999999997</v>
      </c>
      <c r="Q21" s="131">
        <v>26.185000000000002</v>
      </c>
      <c r="R21" s="130">
        <v>10.192</v>
      </c>
      <c r="S21" s="129">
        <f aca="true" t="shared" si="18" ref="S21:S58">SUM(O21:R21)</f>
        <v>563.672</v>
      </c>
      <c r="T21" s="133">
        <f t="shared" si="5"/>
        <v>0.011276017878103221</v>
      </c>
      <c r="U21" s="132">
        <v>463.80800000000005</v>
      </c>
      <c r="V21" s="130">
        <v>258.62800000000004</v>
      </c>
      <c r="W21" s="131">
        <v>56.564</v>
      </c>
      <c r="X21" s="130">
        <v>4.3180000000000005</v>
      </c>
      <c r="Y21" s="129">
        <f aca="true" t="shared" si="19" ref="Y21:Y58">SUM(U21:X21)</f>
        <v>783.3180000000001</v>
      </c>
      <c r="Z21" s="128">
        <f aca="true" t="shared" si="20" ref="Z21:Z58">IF(ISERROR(S21/Y21-1),"         /0",IF(S21/Y21&gt;5,"  *  ",(S21/Y21-1)))</f>
        <v>-0.280404637707802</v>
      </c>
    </row>
    <row r="22" spans="1:26" ht="18.75" customHeight="1">
      <c r="A22" s="136" t="s">
        <v>357</v>
      </c>
      <c r="B22" s="361" t="s">
        <v>358</v>
      </c>
      <c r="C22" s="134">
        <v>89.49</v>
      </c>
      <c r="D22" s="130">
        <v>192.717</v>
      </c>
      <c r="E22" s="131">
        <v>5.465</v>
      </c>
      <c r="F22" s="130">
        <v>8.612</v>
      </c>
      <c r="G22" s="129">
        <f t="shared" si="15"/>
        <v>296.284</v>
      </c>
      <c r="H22" s="133">
        <f t="shared" si="1"/>
        <v>0.011771825216803599</v>
      </c>
      <c r="I22" s="132">
        <v>65.111</v>
      </c>
      <c r="J22" s="130">
        <v>180.276</v>
      </c>
      <c r="K22" s="131">
        <v>23.037999999999997</v>
      </c>
      <c r="L22" s="130">
        <v>6.715</v>
      </c>
      <c r="M22" s="129">
        <f t="shared" si="16"/>
        <v>275.14</v>
      </c>
      <c r="N22" s="135">
        <f t="shared" si="17"/>
        <v>0.07684815003271073</v>
      </c>
      <c r="O22" s="134">
        <v>155.962</v>
      </c>
      <c r="P22" s="130">
        <v>379.032</v>
      </c>
      <c r="Q22" s="131">
        <v>10.368999999999998</v>
      </c>
      <c r="R22" s="130">
        <v>14.875</v>
      </c>
      <c r="S22" s="129">
        <f t="shared" si="18"/>
        <v>560.2379999999999</v>
      </c>
      <c r="T22" s="133">
        <f t="shared" si="5"/>
        <v>0.01120732217316594</v>
      </c>
      <c r="U22" s="132">
        <v>125.587</v>
      </c>
      <c r="V22" s="130">
        <v>347.758</v>
      </c>
      <c r="W22" s="131">
        <v>59.74199999999999</v>
      </c>
      <c r="X22" s="130">
        <v>14.287999999999998</v>
      </c>
      <c r="Y22" s="129">
        <f t="shared" si="19"/>
        <v>547.375</v>
      </c>
      <c r="Z22" s="128">
        <f t="shared" si="20"/>
        <v>0.023499429093400304</v>
      </c>
    </row>
    <row r="23" spans="1:26" ht="18.75" customHeight="1">
      <c r="A23" s="136" t="s">
        <v>426</v>
      </c>
      <c r="B23" s="361" t="s">
        <v>427</v>
      </c>
      <c r="C23" s="134">
        <v>110.27</v>
      </c>
      <c r="D23" s="130">
        <v>140.728</v>
      </c>
      <c r="E23" s="131">
        <v>3.7049999999999996</v>
      </c>
      <c r="F23" s="130">
        <v>4.553</v>
      </c>
      <c r="G23" s="129">
        <f>SUM(C23:F23)</f>
        <v>259.25600000000003</v>
      </c>
      <c r="H23" s="133">
        <f>G23/$G$9</f>
        <v>0.010300645051395399</v>
      </c>
      <c r="I23" s="132">
        <v>76.804</v>
      </c>
      <c r="J23" s="130">
        <v>127.901</v>
      </c>
      <c r="K23" s="131">
        <v>1.804</v>
      </c>
      <c r="L23" s="130">
        <v>2.717</v>
      </c>
      <c r="M23" s="129">
        <f>SUM(I23:L23)</f>
        <v>209.226</v>
      </c>
      <c r="N23" s="135">
        <f>IF(ISERROR(G23/M23-1),"         /0",(G23/M23-1))</f>
        <v>0.23911942110445183</v>
      </c>
      <c r="O23" s="134">
        <v>196.32599999999996</v>
      </c>
      <c r="P23" s="130">
        <v>252.924</v>
      </c>
      <c r="Q23" s="131">
        <v>7.576999999999999</v>
      </c>
      <c r="R23" s="130">
        <v>9.802</v>
      </c>
      <c r="S23" s="129">
        <f>SUM(O23:R23)</f>
        <v>466.629</v>
      </c>
      <c r="T23" s="133">
        <f>S23/$S$9</f>
        <v>0.009334714064990682</v>
      </c>
      <c r="U23" s="132">
        <v>181.93400000000003</v>
      </c>
      <c r="V23" s="130">
        <v>258.676</v>
      </c>
      <c r="W23" s="131">
        <v>2.73</v>
      </c>
      <c r="X23" s="130">
        <v>4.707</v>
      </c>
      <c r="Y23" s="129">
        <f>SUM(U23:X23)</f>
        <v>448.047</v>
      </c>
      <c r="Z23" s="128">
        <f>IF(ISERROR(S23/Y23-1),"         /0",IF(S23/Y23&gt;5,"  *  ",(S23/Y23-1)))</f>
        <v>0.04147332757500877</v>
      </c>
    </row>
    <row r="24" spans="1:26" ht="18.75" customHeight="1">
      <c r="A24" s="136" t="s">
        <v>363</v>
      </c>
      <c r="B24" s="361" t="s">
        <v>364</v>
      </c>
      <c r="C24" s="134">
        <v>139.43</v>
      </c>
      <c r="D24" s="130">
        <v>99.772</v>
      </c>
      <c r="E24" s="131">
        <v>0.12300000000000001</v>
      </c>
      <c r="F24" s="130">
        <v>0.09</v>
      </c>
      <c r="G24" s="129">
        <f>SUM(C24:F24)</f>
        <v>239.415</v>
      </c>
      <c r="H24" s="133">
        <f>G24/$G$9</f>
        <v>0.009512331189942871</v>
      </c>
      <c r="I24" s="132">
        <v>98.306</v>
      </c>
      <c r="J24" s="130">
        <v>112.46199999999999</v>
      </c>
      <c r="K24" s="131">
        <v>0.31000000000000005</v>
      </c>
      <c r="L24" s="130">
        <v>2.3600000000000003</v>
      </c>
      <c r="M24" s="129">
        <f>SUM(I24:L24)</f>
        <v>213.438</v>
      </c>
      <c r="N24" s="135">
        <f>IF(ISERROR(G24/M24-1),"         /0",(G24/M24-1))</f>
        <v>0.12170747477019095</v>
      </c>
      <c r="O24" s="134">
        <v>287.373</v>
      </c>
      <c r="P24" s="130">
        <v>220.23399999999998</v>
      </c>
      <c r="Q24" s="131">
        <v>0.263</v>
      </c>
      <c r="R24" s="130">
        <v>1.0999999999999999</v>
      </c>
      <c r="S24" s="129">
        <f>SUM(O24:R24)</f>
        <v>508.96999999999997</v>
      </c>
      <c r="T24" s="133">
        <f>S24/$S$9</f>
        <v>0.010181727705861203</v>
      </c>
      <c r="U24" s="132">
        <v>209.651</v>
      </c>
      <c r="V24" s="130">
        <v>223.623</v>
      </c>
      <c r="W24" s="131">
        <v>1.4180000000000001</v>
      </c>
      <c r="X24" s="130">
        <v>3.132</v>
      </c>
      <c r="Y24" s="129">
        <f>SUM(U24:X24)</f>
        <v>437.824</v>
      </c>
      <c r="Z24" s="128">
        <f>IF(ISERROR(S24/Y24-1),"         /0",IF(S24/Y24&gt;5,"  *  ",(S24/Y24-1)))</f>
        <v>0.1624990863908784</v>
      </c>
    </row>
    <row r="25" spans="1:26" ht="18.75" customHeight="1">
      <c r="A25" s="136" t="s">
        <v>371</v>
      </c>
      <c r="B25" s="361" t="s">
        <v>371</v>
      </c>
      <c r="C25" s="134">
        <v>78.112</v>
      </c>
      <c r="D25" s="130">
        <v>87.326</v>
      </c>
      <c r="E25" s="131">
        <v>6.381</v>
      </c>
      <c r="F25" s="130">
        <v>6.794</v>
      </c>
      <c r="G25" s="129">
        <f>SUM(C25:F25)</f>
        <v>178.613</v>
      </c>
      <c r="H25" s="133">
        <f>G25/$G$9</f>
        <v>0.007096572941667256</v>
      </c>
      <c r="I25" s="132">
        <v>110.38199999999999</v>
      </c>
      <c r="J25" s="130">
        <v>122.95499999999998</v>
      </c>
      <c r="K25" s="131">
        <v>17.73</v>
      </c>
      <c r="L25" s="130">
        <v>14.455999999999998</v>
      </c>
      <c r="M25" s="129">
        <f>SUM(I25:L25)</f>
        <v>265.52299999999997</v>
      </c>
      <c r="N25" s="135">
        <f>IF(ISERROR(G25/M25-1),"         /0",(G25/M25-1))</f>
        <v>-0.3273162776859254</v>
      </c>
      <c r="O25" s="134">
        <v>228.73900000000006</v>
      </c>
      <c r="P25" s="130">
        <v>254.08599999999996</v>
      </c>
      <c r="Q25" s="131">
        <v>17.16</v>
      </c>
      <c r="R25" s="130">
        <v>14.957000000000003</v>
      </c>
      <c r="S25" s="129">
        <f>SUM(O25:R25)</f>
        <v>514.9420000000001</v>
      </c>
      <c r="T25" s="133">
        <f>S25/$S$9</f>
        <v>0.010301195018000238</v>
      </c>
      <c r="U25" s="132">
        <v>200.96100000000004</v>
      </c>
      <c r="V25" s="130">
        <v>225.64000000000001</v>
      </c>
      <c r="W25" s="131">
        <v>35.201</v>
      </c>
      <c r="X25" s="130">
        <v>28.500000000000004</v>
      </c>
      <c r="Y25" s="129">
        <f>SUM(U25:X25)</f>
        <v>490.3020000000001</v>
      </c>
      <c r="Z25" s="128">
        <f>IF(ISERROR(S25/Y25-1),"         /0",IF(S25/Y25&gt;5,"  *  ",(S25/Y25-1)))</f>
        <v>0.05025474095557447</v>
      </c>
    </row>
    <row r="26" spans="1:26" ht="18.75" customHeight="1">
      <c r="A26" s="136" t="s">
        <v>380</v>
      </c>
      <c r="B26" s="361" t="s">
        <v>381</v>
      </c>
      <c r="C26" s="134">
        <v>51.12199999999999</v>
      </c>
      <c r="D26" s="130">
        <v>102.52999999999999</v>
      </c>
      <c r="E26" s="131">
        <v>1.732</v>
      </c>
      <c r="F26" s="130">
        <v>4.224</v>
      </c>
      <c r="G26" s="129">
        <f>SUM(C26:F26)</f>
        <v>159.60799999999998</v>
      </c>
      <c r="H26" s="133">
        <f>G26/$G$9</f>
        <v>0.006341474663510647</v>
      </c>
      <c r="I26" s="132">
        <v>48.545</v>
      </c>
      <c r="J26" s="130">
        <v>80.61299999999999</v>
      </c>
      <c r="K26" s="131">
        <v>0.825</v>
      </c>
      <c r="L26" s="130">
        <v>0.15000000000000002</v>
      </c>
      <c r="M26" s="129">
        <f>SUM(I26:L26)</f>
        <v>130.13299999999998</v>
      </c>
      <c r="N26" s="135">
        <f>IF(ISERROR(G26/M26-1),"         /0",(G26/M26-1))</f>
        <v>0.22649904328648374</v>
      </c>
      <c r="O26" s="134">
        <v>103.23299999999999</v>
      </c>
      <c r="P26" s="130">
        <v>177.341</v>
      </c>
      <c r="Q26" s="131">
        <v>2.741</v>
      </c>
      <c r="R26" s="130">
        <v>7.089</v>
      </c>
      <c r="S26" s="129">
        <f>SUM(O26:R26)</f>
        <v>290.404</v>
      </c>
      <c r="T26" s="133">
        <f>S26/$S$9</f>
        <v>0.005809408123647596</v>
      </c>
      <c r="U26" s="132">
        <v>90.942</v>
      </c>
      <c r="V26" s="130">
        <v>138.545</v>
      </c>
      <c r="W26" s="131">
        <v>1.385</v>
      </c>
      <c r="X26" s="130">
        <v>0.241</v>
      </c>
      <c r="Y26" s="129">
        <f>SUM(U26:X26)</f>
        <v>231.11299999999997</v>
      </c>
      <c r="Z26" s="128">
        <f>IF(ISERROR(S26/Y26-1),"         /0",IF(S26/Y26&gt;5,"  *  ",(S26/Y26-1)))</f>
        <v>0.2565454993877456</v>
      </c>
    </row>
    <row r="27" spans="1:26" ht="18.75" customHeight="1">
      <c r="A27" s="136" t="s">
        <v>369</v>
      </c>
      <c r="B27" s="361" t="s">
        <v>370</v>
      </c>
      <c r="C27" s="134">
        <v>33.532</v>
      </c>
      <c r="D27" s="130">
        <v>107.22800000000001</v>
      </c>
      <c r="E27" s="131">
        <v>2.983</v>
      </c>
      <c r="F27" s="130">
        <v>5.928000000000001</v>
      </c>
      <c r="G27" s="129">
        <f t="shared" si="15"/>
        <v>149.671</v>
      </c>
      <c r="H27" s="133">
        <f t="shared" si="1"/>
        <v>0.005946662162061439</v>
      </c>
      <c r="I27" s="132">
        <v>39.678</v>
      </c>
      <c r="J27" s="130">
        <v>115.737</v>
      </c>
      <c r="K27" s="131">
        <v>2.304</v>
      </c>
      <c r="L27" s="130">
        <v>4.795</v>
      </c>
      <c r="M27" s="129">
        <f t="shared" si="16"/>
        <v>162.51399999999998</v>
      </c>
      <c r="N27" s="135">
        <f t="shared" si="17"/>
        <v>-0.0790270376706006</v>
      </c>
      <c r="O27" s="134">
        <v>68.636</v>
      </c>
      <c r="P27" s="130">
        <v>207.608</v>
      </c>
      <c r="Q27" s="131">
        <v>5.819999999999999</v>
      </c>
      <c r="R27" s="130">
        <v>8.885</v>
      </c>
      <c r="S27" s="129">
        <f t="shared" si="18"/>
        <v>290.949</v>
      </c>
      <c r="T27" s="133">
        <f t="shared" si="5"/>
        <v>0.005820310616131818</v>
      </c>
      <c r="U27" s="132">
        <v>85.84100000000001</v>
      </c>
      <c r="V27" s="130">
        <v>224.69500000000005</v>
      </c>
      <c r="W27" s="131">
        <v>4.608</v>
      </c>
      <c r="X27" s="130">
        <v>9.541</v>
      </c>
      <c r="Y27" s="129">
        <f t="shared" si="19"/>
        <v>324.68500000000006</v>
      </c>
      <c r="Z27" s="128">
        <f t="shared" si="20"/>
        <v>-0.10390378366724684</v>
      </c>
    </row>
    <row r="28" spans="1:26" ht="18.75" customHeight="1">
      <c r="A28" s="136" t="s">
        <v>365</v>
      </c>
      <c r="B28" s="361" t="s">
        <v>366</v>
      </c>
      <c r="C28" s="134">
        <v>59.21500000000001</v>
      </c>
      <c r="D28" s="130">
        <v>24.778999999999996</v>
      </c>
      <c r="E28" s="131">
        <v>26.935000000000006</v>
      </c>
      <c r="F28" s="130">
        <v>24.965</v>
      </c>
      <c r="G28" s="129">
        <f t="shared" si="15"/>
        <v>135.894</v>
      </c>
      <c r="H28" s="133">
        <f t="shared" si="1"/>
        <v>0.00539928047418122</v>
      </c>
      <c r="I28" s="132">
        <v>83.577</v>
      </c>
      <c r="J28" s="130">
        <v>39.73800000000001</v>
      </c>
      <c r="K28" s="131">
        <v>90.82699999999998</v>
      </c>
      <c r="L28" s="130">
        <v>29.098</v>
      </c>
      <c r="M28" s="129">
        <f t="shared" si="16"/>
        <v>243.24</v>
      </c>
      <c r="N28" s="135" t="s">
        <v>50</v>
      </c>
      <c r="O28" s="134">
        <v>120.34099999999995</v>
      </c>
      <c r="P28" s="130">
        <v>53.777</v>
      </c>
      <c r="Q28" s="131">
        <v>66.64700000000002</v>
      </c>
      <c r="R28" s="130">
        <v>74.53900000000002</v>
      </c>
      <c r="S28" s="129">
        <f t="shared" si="18"/>
        <v>315.304</v>
      </c>
      <c r="T28" s="133">
        <f t="shared" si="5"/>
        <v>0.0063075220004496545</v>
      </c>
      <c r="U28" s="132">
        <v>174.44400000000005</v>
      </c>
      <c r="V28" s="130">
        <v>74.63199999999999</v>
      </c>
      <c r="W28" s="131">
        <v>194.30999999999995</v>
      </c>
      <c r="X28" s="130">
        <v>60.090999999999994</v>
      </c>
      <c r="Y28" s="129">
        <f t="shared" si="19"/>
        <v>503.477</v>
      </c>
      <c r="Z28" s="128">
        <f t="shared" si="20"/>
        <v>-0.37374696361502113</v>
      </c>
    </row>
    <row r="29" spans="1:26" ht="18.75" customHeight="1">
      <c r="A29" s="136" t="s">
        <v>420</v>
      </c>
      <c r="B29" s="361" t="s">
        <v>421</v>
      </c>
      <c r="C29" s="134">
        <v>49.986999999999995</v>
      </c>
      <c r="D29" s="130">
        <v>69.85</v>
      </c>
      <c r="E29" s="131">
        <v>5.02</v>
      </c>
      <c r="F29" s="130">
        <v>5.893</v>
      </c>
      <c r="G29" s="129">
        <f t="shared" si="15"/>
        <v>130.74999999999997</v>
      </c>
      <c r="H29" s="133">
        <f t="shared" si="1"/>
        <v>0.0051949013348580085</v>
      </c>
      <c r="I29" s="132">
        <v>56.267999999999994</v>
      </c>
      <c r="J29" s="130">
        <v>65.676</v>
      </c>
      <c r="K29" s="131">
        <v>2.267</v>
      </c>
      <c r="L29" s="130">
        <v>3.4899999999999993</v>
      </c>
      <c r="M29" s="129">
        <f t="shared" si="16"/>
        <v>127.70099999999998</v>
      </c>
      <c r="N29" s="135">
        <f t="shared" si="17"/>
        <v>0.023876085543574455</v>
      </c>
      <c r="O29" s="134">
        <v>98.411</v>
      </c>
      <c r="P29" s="130">
        <v>122.68799999999999</v>
      </c>
      <c r="Q29" s="131">
        <v>11.61</v>
      </c>
      <c r="R29" s="130">
        <v>12.982999999999999</v>
      </c>
      <c r="S29" s="129">
        <f t="shared" si="18"/>
        <v>245.692</v>
      </c>
      <c r="T29" s="133">
        <f t="shared" si="5"/>
        <v>0.0049149636393273684</v>
      </c>
      <c r="U29" s="132">
        <v>103.77799999999999</v>
      </c>
      <c r="V29" s="130">
        <v>118.767</v>
      </c>
      <c r="W29" s="131">
        <v>3.007</v>
      </c>
      <c r="X29" s="130">
        <v>4.4479999999999995</v>
      </c>
      <c r="Y29" s="129">
        <f t="shared" si="19"/>
        <v>230</v>
      </c>
      <c r="Z29" s="128">
        <f t="shared" si="20"/>
        <v>0.06822608695652188</v>
      </c>
    </row>
    <row r="30" spans="1:26" ht="18.75" customHeight="1">
      <c r="A30" s="136" t="s">
        <v>438</v>
      </c>
      <c r="B30" s="361" t="s">
        <v>439</v>
      </c>
      <c r="C30" s="134">
        <v>21.8</v>
      </c>
      <c r="D30" s="130">
        <v>21.799999999999997</v>
      </c>
      <c r="E30" s="131">
        <v>33.788999999999994</v>
      </c>
      <c r="F30" s="130">
        <v>27.025000000000002</v>
      </c>
      <c r="G30" s="129">
        <f t="shared" si="15"/>
        <v>104.41399999999999</v>
      </c>
      <c r="H30" s="133">
        <f t="shared" si="1"/>
        <v>0.004148530997918655</v>
      </c>
      <c r="I30" s="132">
        <v>22.669</v>
      </c>
      <c r="J30" s="130">
        <v>24.939</v>
      </c>
      <c r="K30" s="131">
        <v>13.263</v>
      </c>
      <c r="L30" s="130">
        <v>10.856</v>
      </c>
      <c r="M30" s="129">
        <f t="shared" si="16"/>
        <v>71.727</v>
      </c>
      <c r="N30" s="135">
        <f t="shared" si="17"/>
        <v>0.4557140267960458</v>
      </c>
      <c r="O30" s="134">
        <v>39.3</v>
      </c>
      <c r="P30" s="130">
        <v>38.900000000000006</v>
      </c>
      <c r="Q30" s="131">
        <v>57.699</v>
      </c>
      <c r="R30" s="130">
        <v>54.5</v>
      </c>
      <c r="S30" s="129">
        <f t="shared" si="18"/>
        <v>190.399</v>
      </c>
      <c r="T30" s="133">
        <f t="shared" si="5"/>
        <v>0.0038088507642263145</v>
      </c>
      <c r="U30" s="132">
        <v>53.41199999999999</v>
      </c>
      <c r="V30" s="130">
        <v>57.714</v>
      </c>
      <c r="W30" s="131">
        <v>23.874000000000006</v>
      </c>
      <c r="X30" s="130">
        <v>21.843999999999998</v>
      </c>
      <c r="Y30" s="129">
        <f t="shared" si="19"/>
        <v>156.844</v>
      </c>
      <c r="Z30" s="128">
        <f t="shared" si="20"/>
        <v>0.21393869067353544</v>
      </c>
    </row>
    <row r="31" spans="1:26" ht="18.75" customHeight="1">
      <c r="A31" s="136" t="s">
        <v>398</v>
      </c>
      <c r="B31" s="361" t="s">
        <v>399</v>
      </c>
      <c r="C31" s="134">
        <v>37.093</v>
      </c>
      <c r="D31" s="130">
        <v>63.169000000000004</v>
      </c>
      <c r="E31" s="131">
        <v>1.09</v>
      </c>
      <c r="F31" s="130">
        <v>2.1189999999999998</v>
      </c>
      <c r="G31" s="129">
        <f t="shared" si="15"/>
        <v>103.471</v>
      </c>
      <c r="H31" s="133">
        <f t="shared" si="1"/>
        <v>0.004111064137813332</v>
      </c>
      <c r="I31" s="132">
        <v>36.951</v>
      </c>
      <c r="J31" s="130">
        <v>34.898</v>
      </c>
      <c r="K31" s="131">
        <v>2.1740000000000004</v>
      </c>
      <c r="L31" s="130">
        <v>1.847</v>
      </c>
      <c r="M31" s="129">
        <f t="shared" si="16"/>
        <v>75.87</v>
      </c>
      <c r="N31" s="135">
        <f t="shared" si="17"/>
        <v>0.3637933306972452</v>
      </c>
      <c r="O31" s="134">
        <v>104.049</v>
      </c>
      <c r="P31" s="130">
        <v>120.03699999999999</v>
      </c>
      <c r="Q31" s="131">
        <v>3.0020000000000002</v>
      </c>
      <c r="R31" s="130">
        <v>4.034999999999999</v>
      </c>
      <c r="S31" s="129">
        <f t="shared" si="18"/>
        <v>231.12300000000002</v>
      </c>
      <c r="T31" s="133">
        <f t="shared" si="5"/>
        <v>0.004623517009964751</v>
      </c>
      <c r="U31" s="132">
        <v>55.511</v>
      </c>
      <c r="V31" s="130">
        <v>92.263</v>
      </c>
      <c r="W31" s="131">
        <v>3.037</v>
      </c>
      <c r="X31" s="130">
        <v>3.1140000000000008</v>
      </c>
      <c r="Y31" s="129">
        <f t="shared" si="19"/>
        <v>153.925</v>
      </c>
      <c r="Z31" s="128">
        <f t="shared" si="20"/>
        <v>0.5015299658924801</v>
      </c>
    </row>
    <row r="32" spans="1:26" ht="18.75" customHeight="1">
      <c r="A32" s="136" t="s">
        <v>420</v>
      </c>
      <c r="B32" s="361" t="s">
        <v>433</v>
      </c>
      <c r="C32" s="134">
        <v>35.02</v>
      </c>
      <c r="D32" s="130">
        <v>13.27</v>
      </c>
      <c r="E32" s="131">
        <v>29.165999999999997</v>
      </c>
      <c r="F32" s="130">
        <v>24.565000000000005</v>
      </c>
      <c r="G32" s="129">
        <f t="shared" si="15"/>
        <v>102.02100000000002</v>
      </c>
      <c r="H32" s="133">
        <f t="shared" si="1"/>
        <v>0.004053453377312039</v>
      </c>
      <c r="I32" s="132">
        <v>23.12</v>
      </c>
      <c r="J32" s="130">
        <v>18.02</v>
      </c>
      <c r="K32" s="131">
        <v>6.09</v>
      </c>
      <c r="L32" s="130">
        <v>7.46</v>
      </c>
      <c r="M32" s="129">
        <f t="shared" si="16"/>
        <v>54.690000000000005</v>
      </c>
      <c r="N32" s="135">
        <f t="shared" si="17"/>
        <v>0.8654415798134945</v>
      </c>
      <c r="O32" s="134">
        <v>59.949999999999996</v>
      </c>
      <c r="P32" s="130">
        <v>25.77</v>
      </c>
      <c r="Q32" s="131">
        <v>53.12599999999999</v>
      </c>
      <c r="R32" s="130">
        <v>52.471999999999994</v>
      </c>
      <c r="S32" s="129">
        <f t="shared" si="18"/>
        <v>191.31799999999998</v>
      </c>
      <c r="T32" s="133">
        <f t="shared" si="5"/>
        <v>0.0038272349671492497</v>
      </c>
      <c r="U32" s="132">
        <v>46.33</v>
      </c>
      <c r="V32" s="130">
        <v>38.72</v>
      </c>
      <c r="W32" s="131">
        <v>9.12</v>
      </c>
      <c r="X32" s="130">
        <v>10.808</v>
      </c>
      <c r="Y32" s="129">
        <f t="shared" si="19"/>
        <v>104.97800000000001</v>
      </c>
      <c r="Z32" s="128">
        <f t="shared" si="20"/>
        <v>0.8224580388271825</v>
      </c>
    </row>
    <row r="33" spans="1:26" ht="18.75" customHeight="1">
      <c r="A33" s="136" t="s">
        <v>372</v>
      </c>
      <c r="B33" s="361" t="s">
        <v>373</v>
      </c>
      <c r="C33" s="134">
        <v>28.947000000000003</v>
      </c>
      <c r="D33" s="130">
        <v>70.706</v>
      </c>
      <c r="E33" s="131">
        <v>0.665</v>
      </c>
      <c r="F33" s="130">
        <v>0.494</v>
      </c>
      <c r="G33" s="129">
        <f t="shared" si="15"/>
        <v>100.81200000000001</v>
      </c>
      <c r="H33" s="133">
        <f t="shared" si="1"/>
        <v>0.00400541792252165</v>
      </c>
      <c r="I33" s="132">
        <v>34.933</v>
      </c>
      <c r="J33" s="130">
        <v>54.629999999999995</v>
      </c>
      <c r="K33" s="131">
        <v>0.643</v>
      </c>
      <c r="L33" s="130">
        <v>0.539</v>
      </c>
      <c r="M33" s="129">
        <f t="shared" si="16"/>
        <v>90.74499999999999</v>
      </c>
      <c r="N33" s="135">
        <f t="shared" si="17"/>
        <v>0.11093724172130726</v>
      </c>
      <c r="O33" s="134">
        <v>54.19300000000001</v>
      </c>
      <c r="P33" s="130">
        <v>131.83300000000003</v>
      </c>
      <c r="Q33" s="131">
        <v>1.9080000000000001</v>
      </c>
      <c r="R33" s="130">
        <v>2.073</v>
      </c>
      <c r="S33" s="129">
        <f t="shared" si="18"/>
        <v>190.00700000000003</v>
      </c>
      <c r="T33" s="133">
        <f t="shared" si="5"/>
        <v>0.0038010089714670217</v>
      </c>
      <c r="U33" s="132">
        <v>65.255</v>
      </c>
      <c r="V33" s="130">
        <v>102.12099999999998</v>
      </c>
      <c r="W33" s="131">
        <v>3.98</v>
      </c>
      <c r="X33" s="130">
        <v>4.614999999999999</v>
      </c>
      <c r="Y33" s="129">
        <f t="shared" si="19"/>
        <v>175.97099999999998</v>
      </c>
      <c r="Z33" s="128">
        <f t="shared" si="20"/>
        <v>0.07976314279057384</v>
      </c>
    </row>
    <row r="34" spans="1:26" ht="18.75" customHeight="1">
      <c r="A34" s="136" t="s">
        <v>443</v>
      </c>
      <c r="B34" s="361" t="s">
        <v>443</v>
      </c>
      <c r="C34" s="134">
        <v>28.200000000000003</v>
      </c>
      <c r="D34" s="130">
        <v>56.31</v>
      </c>
      <c r="E34" s="131">
        <v>1.0979999999999999</v>
      </c>
      <c r="F34" s="130">
        <v>7.373</v>
      </c>
      <c r="G34" s="129">
        <f t="shared" si="15"/>
        <v>92.98100000000001</v>
      </c>
      <c r="H34" s="133">
        <f t="shared" si="1"/>
        <v>0.003694280084255699</v>
      </c>
      <c r="I34" s="132">
        <v>8.841000000000001</v>
      </c>
      <c r="J34" s="130">
        <v>36.855</v>
      </c>
      <c r="K34" s="131">
        <v>0.668</v>
      </c>
      <c r="L34" s="130">
        <v>0.762</v>
      </c>
      <c r="M34" s="129">
        <f t="shared" si="16"/>
        <v>47.126</v>
      </c>
      <c r="N34" s="135">
        <f t="shared" si="17"/>
        <v>0.9730297500318299</v>
      </c>
      <c r="O34" s="134">
        <v>49.9</v>
      </c>
      <c r="P34" s="130">
        <v>101.16</v>
      </c>
      <c r="Q34" s="131">
        <v>2.9030000000000005</v>
      </c>
      <c r="R34" s="130">
        <v>9.998</v>
      </c>
      <c r="S34" s="129">
        <f t="shared" si="18"/>
        <v>163.96099999999998</v>
      </c>
      <c r="T34" s="133">
        <f t="shared" si="5"/>
        <v>0.0032799698535880477</v>
      </c>
      <c r="U34" s="132">
        <v>16.291</v>
      </c>
      <c r="V34" s="130">
        <v>71.864</v>
      </c>
      <c r="W34" s="131">
        <v>5.099</v>
      </c>
      <c r="X34" s="130">
        <v>6.223999999999999</v>
      </c>
      <c r="Y34" s="129">
        <f t="shared" si="19"/>
        <v>99.47800000000001</v>
      </c>
      <c r="Z34" s="128">
        <f t="shared" si="20"/>
        <v>0.6482136753855121</v>
      </c>
    </row>
    <row r="35" spans="1:26" ht="18.75" customHeight="1">
      <c r="A35" s="136" t="s">
        <v>376</v>
      </c>
      <c r="B35" s="361" t="s">
        <v>377</v>
      </c>
      <c r="C35" s="134">
        <v>9.123</v>
      </c>
      <c r="D35" s="130">
        <v>33.445</v>
      </c>
      <c r="E35" s="131">
        <v>25.089999999999996</v>
      </c>
      <c r="F35" s="130">
        <v>24.320000000000004</v>
      </c>
      <c r="G35" s="129">
        <f t="shared" si="15"/>
        <v>91.978</v>
      </c>
      <c r="H35" s="133">
        <f t="shared" si="1"/>
        <v>0.00365442933061239</v>
      </c>
      <c r="I35" s="132">
        <v>11.422</v>
      </c>
      <c r="J35" s="130">
        <v>45.635999999999996</v>
      </c>
      <c r="K35" s="131">
        <v>18.593</v>
      </c>
      <c r="L35" s="130">
        <v>23.744999999999997</v>
      </c>
      <c r="M35" s="129">
        <f t="shared" si="16"/>
        <v>99.39599999999999</v>
      </c>
      <c r="N35" s="135" t="s">
        <v>50</v>
      </c>
      <c r="O35" s="134">
        <v>21.619</v>
      </c>
      <c r="P35" s="130">
        <v>66.397</v>
      </c>
      <c r="Q35" s="131">
        <v>56.124</v>
      </c>
      <c r="R35" s="130">
        <v>52.531</v>
      </c>
      <c r="S35" s="129">
        <f t="shared" si="18"/>
        <v>196.67100000000002</v>
      </c>
      <c r="T35" s="133">
        <f t="shared" si="5"/>
        <v>0.00393431944837501</v>
      </c>
      <c r="U35" s="132">
        <v>23.295999999999992</v>
      </c>
      <c r="V35" s="130">
        <v>88.036</v>
      </c>
      <c r="W35" s="131">
        <v>37.731</v>
      </c>
      <c r="X35" s="130">
        <v>42.047999999999995</v>
      </c>
      <c r="Y35" s="129">
        <f t="shared" si="19"/>
        <v>191.111</v>
      </c>
      <c r="Z35" s="128">
        <f t="shared" si="20"/>
        <v>0.029093040170372397</v>
      </c>
    </row>
    <row r="36" spans="1:26" ht="18.75" customHeight="1">
      <c r="A36" s="136" t="s">
        <v>402</v>
      </c>
      <c r="B36" s="361" t="s">
        <v>403</v>
      </c>
      <c r="C36" s="134">
        <v>83.32499999999999</v>
      </c>
      <c r="D36" s="130">
        <v>5.183999999999999</v>
      </c>
      <c r="E36" s="131">
        <v>0.31</v>
      </c>
      <c r="F36" s="130">
        <v>0</v>
      </c>
      <c r="G36" s="129">
        <f t="shared" si="15"/>
        <v>88.81899999999999</v>
      </c>
      <c r="H36" s="133">
        <f t="shared" si="1"/>
        <v>0.003528917335837503</v>
      </c>
      <c r="I36" s="132">
        <v>80.77</v>
      </c>
      <c r="J36" s="130">
        <v>17.214</v>
      </c>
      <c r="K36" s="131">
        <v>0.44999999999999996</v>
      </c>
      <c r="L36" s="130">
        <v>0.4</v>
      </c>
      <c r="M36" s="129">
        <f t="shared" si="16"/>
        <v>98.834</v>
      </c>
      <c r="N36" s="135">
        <f t="shared" si="17"/>
        <v>-0.10133152558836045</v>
      </c>
      <c r="O36" s="134">
        <v>153.118</v>
      </c>
      <c r="P36" s="130">
        <v>16.086</v>
      </c>
      <c r="Q36" s="131">
        <v>0.31</v>
      </c>
      <c r="R36" s="130">
        <v>0</v>
      </c>
      <c r="S36" s="129">
        <f t="shared" si="18"/>
        <v>169.514</v>
      </c>
      <c r="T36" s="133">
        <f t="shared" si="5"/>
        <v>0.003391055249486917</v>
      </c>
      <c r="U36" s="132">
        <v>108.89</v>
      </c>
      <c r="V36" s="130">
        <v>28.955</v>
      </c>
      <c r="W36" s="131">
        <v>0.85</v>
      </c>
      <c r="X36" s="130">
        <v>2.4</v>
      </c>
      <c r="Y36" s="129">
        <f t="shared" si="19"/>
        <v>141.095</v>
      </c>
      <c r="Z36" s="128">
        <f t="shared" si="20"/>
        <v>0.2014174846734471</v>
      </c>
    </row>
    <row r="37" spans="1:26" ht="18.75" customHeight="1">
      <c r="A37" s="136" t="s">
        <v>437</v>
      </c>
      <c r="B37" s="361" t="s">
        <v>437</v>
      </c>
      <c r="C37" s="134">
        <v>0</v>
      </c>
      <c r="D37" s="130">
        <v>79.47</v>
      </c>
      <c r="E37" s="131">
        <v>0</v>
      </c>
      <c r="F37" s="130">
        <v>0</v>
      </c>
      <c r="G37" s="129">
        <f>SUM(C37:F37)</f>
        <v>79.47</v>
      </c>
      <c r="H37" s="133">
        <f>G37/$G$9</f>
        <v>0.0031574669910605434</v>
      </c>
      <c r="I37" s="132">
        <v>11</v>
      </c>
      <c r="J37" s="130">
        <v>85.55</v>
      </c>
      <c r="K37" s="131">
        <v>0.1</v>
      </c>
      <c r="L37" s="130">
        <v>0.1</v>
      </c>
      <c r="M37" s="129">
        <f>SUM(I37:L37)</f>
        <v>96.74999999999999</v>
      </c>
      <c r="N37" s="135">
        <f>IF(ISERROR(G37/M37-1),"         /0",(G37/M37-1))</f>
        <v>-0.17860465116279056</v>
      </c>
      <c r="O37" s="134">
        <v>0.4</v>
      </c>
      <c r="P37" s="130">
        <v>146.94</v>
      </c>
      <c r="Q37" s="131"/>
      <c r="R37" s="130"/>
      <c r="S37" s="129">
        <f>SUM(O37:R37)</f>
        <v>147.34</v>
      </c>
      <c r="T37" s="133">
        <f>S37/$S$9</f>
        <v>0.0029474738396793325</v>
      </c>
      <c r="U37" s="132">
        <v>14</v>
      </c>
      <c r="V37" s="130">
        <v>105.883</v>
      </c>
      <c r="W37" s="131">
        <v>0.1</v>
      </c>
      <c r="X37" s="130">
        <v>0.1</v>
      </c>
      <c r="Y37" s="129">
        <f>SUM(U37:X37)</f>
        <v>120.08299999999998</v>
      </c>
      <c r="Z37" s="128">
        <f>IF(ISERROR(S37/Y37-1),"         /0",IF(S37/Y37&gt;5,"  *  ",(S37/Y37-1)))</f>
        <v>0.2269846689373185</v>
      </c>
    </row>
    <row r="38" spans="1:26" ht="18.75" customHeight="1">
      <c r="A38" s="136" t="s">
        <v>431</v>
      </c>
      <c r="B38" s="361" t="s">
        <v>432</v>
      </c>
      <c r="C38" s="134">
        <v>0.01</v>
      </c>
      <c r="D38" s="130">
        <v>33.303000000000004</v>
      </c>
      <c r="E38" s="131">
        <v>17.706000000000003</v>
      </c>
      <c r="F38" s="130">
        <v>22.938000000000002</v>
      </c>
      <c r="G38" s="129">
        <f t="shared" si="15"/>
        <v>73.95700000000001</v>
      </c>
      <c r="H38" s="133">
        <f t="shared" si="1"/>
        <v>0.0029384269064787294</v>
      </c>
      <c r="I38" s="132">
        <v>13.361</v>
      </c>
      <c r="J38" s="130">
        <v>61.355</v>
      </c>
      <c r="K38" s="131">
        <v>7.223999999999999</v>
      </c>
      <c r="L38" s="130">
        <v>12.588999999999999</v>
      </c>
      <c r="M38" s="129">
        <f t="shared" si="16"/>
        <v>94.529</v>
      </c>
      <c r="N38" s="135" t="s">
        <v>50</v>
      </c>
      <c r="O38" s="134">
        <v>20.909999999999997</v>
      </c>
      <c r="P38" s="130">
        <v>86.13100000000001</v>
      </c>
      <c r="Q38" s="131">
        <v>30.836000000000002</v>
      </c>
      <c r="R38" s="130">
        <v>39.309000000000005</v>
      </c>
      <c r="S38" s="129">
        <f t="shared" si="18"/>
        <v>177.186</v>
      </c>
      <c r="T38" s="133">
        <f t="shared" si="5"/>
        <v>0.0035445303363473746</v>
      </c>
      <c r="U38" s="132">
        <v>34.513999999999996</v>
      </c>
      <c r="V38" s="130">
        <v>174.597</v>
      </c>
      <c r="W38" s="131">
        <v>15.534</v>
      </c>
      <c r="X38" s="130">
        <v>23.327</v>
      </c>
      <c r="Y38" s="129">
        <f t="shared" si="19"/>
        <v>247.97199999999998</v>
      </c>
      <c r="Z38" s="128">
        <f t="shared" si="20"/>
        <v>-0.28545964867001106</v>
      </c>
    </row>
    <row r="39" spans="1:26" ht="18.75" customHeight="1">
      <c r="A39" s="136" t="s">
        <v>444</v>
      </c>
      <c r="B39" s="361" t="s">
        <v>444</v>
      </c>
      <c r="C39" s="134">
        <v>33.43</v>
      </c>
      <c r="D39" s="130">
        <v>30.761</v>
      </c>
      <c r="E39" s="131">
        <v>0.49</v>
      </c>
      <c r="F39" s="130">
        <v>0.81</v>
      </c>
      <c r="G39" s="129">
        <f t="shared" si="15"/>
        <v>65.491</v>
      </c>
      <c r="H39" s="133">
        <f t="shared" si="1"/>
        <v>0.0026020595282691085</v>
      </c>
      <c r="I39" s="132">
        <v>16.197</v>
      </c>
      <c r="J39" s="130">
        <v>16.48</v>
      </c>
      <c r="K39" s="131">
        <v>1</v>
      </c>
      <c r="L39" s="130">
        <v>1.8219999999999998</v>
      </c>
      <c r="M39" s="129">
        <f t="shared" si="16"/>
        <v>35.499</v>
      </c>
      <c r="N39" s="135">
        <f t="shared" si="17"/>
        <v>0.8448688695456208</v>
      </c>
      <c r="O39" s="134">
        <v>47.48</v>
      </c>
      <c r="P39" s="130">
        <v>50.79299999999999</v>
      </c>
      <c r="Q39" s="131">
        <v>1.0070000000000001</v>
      </c>
      <c r="R39" s="130">
        <v>1.8780000000000001</v>
      </c>
      <c r="S39" s="129">
        <f t="shared" si="18"/>
        <v>101.158</v>
      </c>
      <c r="T39" s="133">
        <f t="shared" si="5"/>
        <v>0.0020236226325117544</v>
      </c>
      <c r="U39" s="132">
        <v>24.415</v>
      </c>
      <c r="V39" s="130">
        <v>29.061999999999998</v>
      </c>
      <c r="W39" s="131">
        <v>2.2</v>
      </c>
      <c r="X39" s="130">
        <v>3.636</v>
      </c>
      <c r="Y39" s="129">
        <f t="shared" si="19"/>
        <v>59.313</v>
      </c>
      <c r="Z39" s="128">
        <f t="shared" si="20"/>
        <v>0.7054945796031225</v>
      </c>
    </row>
    <row r="40" spans="1:26" ht="18.75" customHeight="1">
      <c r="A40" s="136" t="s">
        <v>440</v>
      </c>
      <c r="B40" s="361" t="s">
        <v>441</v>
      </c>
      <c r="C40" s="134">
        <v>15.36</v>
      </c>
      <c r="D40" s="130">
        <v>46.67</v>
      </c>
      <c r="E40" s="131">
        <v>0.38</v>
      </c>
      <c r="F40" s="130">
        <v>0.27</v>
      </c>
      <c r="G40" s="129">
        <f t="shared" si="15"/>
        <v>62.68000000000001</v>
      </c>
      <c r="H40" s="133">
        <f t="shared" si="1"/>
        <v>0.0024903741160145322</v>
      </c>
      <c r="I40" s="132">
        <v>9.71</v>
      </c>
      <c r="J40" s="130">
        <v>56.992999999999995</v>
      </c>
      <c r="K40" s="131">
        <v>0.08</v>
      </c>
      <c r="L40" s="130">
        <v>0.09</v>
      </c>
      <c r="M40" s="129">
        <f t="shared" si="16"/>
        <v>66.873</v>
      </c>
      <c r="N40" s="135">
        <f t="shared" si="17"/>
        <v>-0.06270094058887743</v>
      </c>
      <c r="O40" s="134">
        <v>24.2</v>
      </c>
      <c r="P40" s="130">
        <v>100.91</v>
      </c>
      <c r="Q40" s="131">
        <v>0.48000000000000004</v>
      </c>
      <c r="R40" s="130">
        <v>0.35000000000000003</v>
      </c>
      <c r="S40" s="129">
        <f t="shared" si="18"/>
        <v>125.94</v>
      </c>
      <c r="T40" s="133">
        <f t="shared" si="5"/>
        <v>0.002519375969656679</v>
      </c>
      <c r="U40" s="132">
        <v>13.260000000000002</v>
      </c>
      <c r="V40" s="130">
        <v>95.071</v>
      </c>
      <c r="W40" s="131">
        <v>0.14</v>
      </c>
      <c r="X40" s="130">
        <v>0.14500000000000002</v>
      </c>
      <c r="Y40" s="129">
        <f t="shared" si="19"/>
        <v>108.616</v>
      </c>
      <c r="Z40" s="128">
        <f t="shared" si="20"/>
        <v>0.15949767989983066</v>
      </c>
    </row>
    <row r="41" spans="1:26" ht="18.75" customHeight="1">
      <c r="A41" s="136" t="s">
        <v>442</v>
      </c>
      <c r="B41" s="361" t="s">
        <v>442</v>
      </c>
      <c r="C41" s="134">
        <v>24.79</v>
      </c>
      <c r="D41" s="130">
        <v>31.38</v>
      </c>
      <c r="E41" s="131">
        <v>0.32000000000000006</v>
      </c>
      <c r="F41" s="130">
        <v>0.5800000000000001</v>
      </c>
      <c r="G41" s="129">
        <f t="shared" si="15"/>
        <v>57.07</v>
      </c>
      <c r="H41" s="133">
        <f t="shared" si="1"/>
        <v>0.002267480070212976</v>
      </c>
      <c r="I41" s="132">
        <v>22.25</v>
      </c>
      <c r="J41" s="130">
        <v>31.602</v>
      </c>
      <c r="K41" s="131">
        <v>0.28</v>
      </c>
      <c r="L41" s="130">
        <v>0.44999999999999996</v>
      </c>
      <c r="M41" s="129">
        <f t="shared" si="16"/>
        <v>54.58200000000001</v>
      </c>
      <c r="N41" s="135">
        <f t="shared" si="17"/>
        <v>0.04558279286211553</v>
      </c>
      <c r="O41" s="134">
        <v>49.43</v>
      </c>
      <c r="P41" s="130">
        <v>64.28</v>
      </c>
      <c r="Q41" s="131">
        <v>0.385</v>
      </c>
      <c r="R41" s="130">
        <v>0.835</v>
      </c>
      <c r="S41" s="129">
        <f t="shared" si="18"/>
        <v>114.93</v>
      </c>
      <c r="T41" s="133">
        <f t="shared" si="5"/>
        <v>0.0022991256169020338</v>
      </c>
      <c r="U41" s="132">
        <v>35.93</v>
      </c>
      <c r="V41" s="130">
        <v>55.598</v>
      </c>
      <c r="W41" s="131">
        <v>0.385</v>
      </c>
      <c r="X41" s="130">
        <v>0.903</v>
      </c>
      <c r="Y41" s="129">
        <f t="shared" si="19"/>
        <v>92.816</v>
      </c>
      <c r="Z41" s="128">
        <f t="shared" si="20"/>
        <v>0.2382563351146354</v>
      </c>
    </row>
    <row r="42" spans="1:26" ht="18.75" customHeight="1">
      <c r="A42" s="136" t="s">
        <v>390</v>
      </c>
      <c r="B42" s="361" t="s">
        <v>391</v>
      </c>
      <c r="C42" s="134">
        <v>0</v>
      </c>
      <c r="D42" s="130">
        <v>0</v>
      </c>
      <c r="E42" s="131">
        <v>26.664</v>
      </c>
      <c r="F42" s="130">
        <v>26.792999999999996</v>
      </c>
      <c r="G42" s="129">
        <f t="shared" si="15"/>
        <v>53.456999999999994</v>
      </c>
      <c r="H42" s="133">
        <f t="shared" si="1"/>
        <v>0.0021239299476673392</v>
      </c>
      <c r="I42" s="132"/>
      <c r="J42" s="130"/>
      <c r="K42" s="131">
        <v>35.763999999999996</v>
      </c>
      <c r="L42" s="130">
        <v>37.193</v>
      </c>
      <c r="M42" s="129">
        <f t="shared" si="16"/>
        <v>72.957</v>
      </c>
      <c r="N42" s="135">
        <f t="shared" si="17"/>
        <v>-0.2672807270035775</v>
      </c>
      <c r="O42" s="134"/>
      <c r="P42" s="130"/>
      <c r="Q42" s="131">
        <v>66.08800000000001</v>
      </c>
      <c r="R42" s="130">
        <v>69.60000000000001</v>
      </c>
      <c r="S42" s="129">
        <f t="shared" si="18"/>
        <v>135.68800000000002</v>
      </c>
      <c r="T42" s="133">
        <f t="shared" si="5"/>
        <v>0.0027143805508240077</v>
      </c>
      <c r="U42" s="132">
        <v>0.5</v>
      </c>
      <c r="V42" s="130">
        <v>0.3</v>
      </c>
      <c r="W42" s="131">
        <v>76.357</v>
      </c>
      <c r="X42" s="130">
        <v>81.874</v>
      </c>
      <c r="Y42" s="129">
        <f t="shared" si="19"/>
        <v>159.031</v>
      </c>
      <c r="Z42" s="128">
        <f t="shared" si="20"/>
        <v>-0.14678270274349015</v>
      </c>
    </row>
    <row r="43" spans="1:26" ht="18.75" customHeight="1">
      <c r="A43" s="136" t="s">
        <v>396</v>
      </c>
      <c r="B43" s="361" t="s">
        <v>397</v>
      </c>
      <c r="C43" s="134">
        <v>24.323</v>
      </c>
      <c r="D43" s="130">
        <v>28.461</v>
      </c>
      <c r="E43" s="131">
        <v>0.172</v>
      </c>
      <c r="F43" s="130">
        <v>0.131</v>
      </c>
      <c r="G43" s="129">
        <f t="shared" si="15"/>
        <v>53.086999999999996</v>
      </c>
      <c r="H43" s="133">
        <f t="shared" si="1"/>
        <v>0.0021092292708497678</v>
      </c>
      <c r="I43" s="132">
        <v>23.477</v>
      </c>
      <c r="J43" s="130">
        <v>18.652</v>
      </c>
      <c r="K43" s="131">
        <v>2.541</v>
      </c>
      <c r="L43" s="130">
        <v>4.802</v>
      </c>
      <c r="M43" s="129">
        <f t="shared" si="16"/>
        <v>49.472</v>
      </c>
      <c r="N43" s="135">
        <f t="shared" si="17"/>
        <v>0.07307163648124182</v>
      </c>
      <c r="O43" s="134">
        <v>45.477000000000004</v>
      </c>
      <c r="P43" s="130">
        <v>54.644</v>
      </c>
      <c r="Q43" s="131">
        <v>4.201</v>
      </c>
      <c r="R43" s="130">
        <v>5.354</v>
      </c>
      <c r="S43" s="129">
        <f t="shared" si="18"/>
        <v>109.676</v>
      </c>
      <c r="T43" s="133">
        <f t="shared" si="5"/>
        <v>0.002194021588439463</v>
      </c>
      <c r="U43" s="132">
        <v>49.33</v>
      </c>
      <c r="V43" s="130">
        <v>35.306</v>
      </c>
      <c r="W43" s="131">
        <v>4.4079999999999995</v>
      </c>
      <c r="X43" s="130">
        <v>8.928999999999998</v>
      </c>
      <c r="Y43" s="129">
        <f t="shared" si="19"/>
        <v>97.973</v>
      </c>
      <c r="Z43" s="128">
        <f t="shared" si="20"/>
        <v>0.11945127739275119</v>
      </c>
    </row>
    <row r="44" spans="1:26" ht="18.75" customHeight="1">
      <c r="A44" s="136" t="s">
        <v>415</v>
      </c>
      <c r="B44" s="361" t="s">
        <v>416</v>
      </c>
      <c r="C44" s="134">
        <v>1.3339999999999999</v>
      </c>
      <c r="D44" s="130">
        <v>2.1479999999999997</v>
      </c>
      <c r="E44" s="131">
        <v>19.032000000000004</v>
      </c>
      <c r="F44" s="130">
        <v>23.671999999999997</v>
      </c>
      <c r="G44" s="129">
        <f t="shared" si="15"/>
        <v>46.186</v>
      </c>
      <c r="H44" s="133">
        <f t="shared" si="1"/>
        <v>0.0018350417824225778</v>
      </c>
      <c r="I44" s="132">
        <v>4.417</v>
      </c>
      <c r="J44" s="130">
        <v>7.497</v>
      </c>
      <c r="K44" s="131">
        <v>29.536</v>
      </c>
      <c r="L44" s="130">
        <v>21.667</v>
      </c>
      <c r="M44" s="129">
        <f t="shared" si="16"/>
        <v>63.117000000000004</v>
      </c>
      <c r="N44" s="135">
        <f t="shared" si="17"/>
        <v>-0.2682478571541741</v>
      </c>
      <c r="O44" s="134">
        <v>1.3379999999999999</v>
      </c>
      <c r="P44" s="130">
        <v>2.651</v>
      </c>
      <c r="Q44" s="131">
        <v>52.65300000000003</v>
      </c>
      <c r="R44" s="130">
        <v>58.966</v>
      </c>
      <c r="S44" s="129">
        <f t="shared" si="18"/>
        <v>115.60800000000003</v>
      </c>
      <c r="T44" s="133">
        <f t="shared" si="5"/>
        <v>0.002312688717643874</v>
      </c>
      <c r="U44" s="132">
        <v>7.516000000000001</v>
      </c>
      <c r="V44" s="130">
        <v>16.151999999999997</v>
      </c>
      <c r="W44" s="131">
        <v>48.17700000000001</v>
      </c>
      <c r="X44" s="130">
        <v>42.63100000000001</v>
      </c>
      <c r="Y44" s="129">
        <f t="shared" si="19"/>
        <v>114.476</v>
      </c>
      <c r="Z44" s="128">
        <f t="shared" si="20"/>
        <v>0.009888535588245873</v>
      </c>
    </row>
    <row r="45" spans="1:26" ht="18.75" customHeight="1">
      <c r="A45" s="136" t="s">
        <v>382</v>
      </c>
      <c r="B45" s="361" t="s">
        <v>383</v>
      </c>
      <c r="C45" s="134">
        <v>5.172</v>
      </c>
      <c r="D45" s="130">
        <v>21.595</v>
      </c>
      <c r="E45" s="131">
        <v>8.891999999999998</v>
      </c>
      <c r="F45" s="130">
        <v>8.336999999999998</v>
      </c>
      <c r="G45" s="129">
        <f t="shared" si="15"/>
        <v>43.995999999999995</v>
      </c>
      <c r="H45" s="133">
        <f t="shared" si="1"/>
        <v>0.0017480296682861414</v>
      </c>
      <c r="I45" s="132">
        <v>4.454</v>
      </c>
      <c r="J45" s="130">
        <v>23.844</v>
      </c>
      <c r="K45" s="131">
        <v>0.906</v>
      </c>
      <c r="L45" s="130">
        <v>0.9820000000000001</v>
      </c>
      <c r="M45" s="129">
        <f t="shared" si="16"/>
        <v>30.186</v>
      </c>
      <c r="N45" s="135">
        <f t="shared" si="17"/>
        <v>0.45749685284568997</v>
      </c>
      <c r="O45" s="134">
        <v>9.809999999999999</v>
      </c>
      <c r="P45" s="130">
        <v>44.308</v>
      </c>
      <c r="Q45" s="131">
        <v>13.127999999999998</v>
      </c>
      <c r="R45" s="130">
        <v>18.266</v>
      </c>
      <c r="S45" s="129">
        <f t="shared" si="18"/>
        <v>85.512</v>
      </c>
      <c r="T45" s="133">
        <f t="shared" si="5"/>
        <v>0.0017106310776344444</v>
      </c>
      <c r="U45" s="132">
        <v>11.297</v>
      </c>
      <c r="V45" s="130">
        <v>57.632</v>
      </c>
      <c r="W45" s="131">
        <v>7.448</v>
      </c>
      <c r="X45" s="130">
        <v>16.968</v>
      </c>
      <c r="Y45" s="129">
        <f t="shared" si="19"/>
        <v>93.34500000000001</v>
      </c>
      <c r="Z45" s="128">
        <f t="shared" si="20"/>
        <v>-0.0839145106861644</v>
      </c>
    </row>
    <row r="46" spans="1:26" ht="18.75" customHeight="1">
      <c r="A46" s="136" t="s">
        <v>378</v>
      </c>
      <c r="B46" s="361" t="s">
        <v>379</v>
      </c>
      <c r="C46" s="134">
        <v>17.186</v>
      </c>
      <c r="D46" s="130">
        <v>21.84</v>
      </c>
      <c r="E46" s="131">
        <v>0.5</v>
      </c>
      <c r="F46" s="130">
        <v>3.362</v>
      </c>
      <c r="G46" s="129">
        <f t="shared" si="15"/>
        <v>42.888</v>
      </c>
      <c r="H46" s="133">
        <f t="shared" si="1"/>
        <v>0.00170400710095136</v>
      </c>
      <c r="I46" s="132">
        <v>11.885</v>
      </c>
      <c r="J46" s="130">
        <v>20.49</v>
      </c>
      <c r="K46" s="131">
        <v>1.82</v>
      </c>
      <c r="L46" s="130">
        <v>5.63</v>
      </c>
      <c r="M46" s="129">
        <f t="shared" si="16"/>
        <v>39.825</v>
      </c>
      <c r="N46" s="135">
        <f t="shared" si="17"/>
        <v>0.07691148775894519</v>
      </c>
      <c r="O46" s="134">
        <v>28.114</v>
      </c>
      <c r="P46" s="130">
        <v>41.042</v>
      </c>
      <c r="Q46" s="131">
        <v>2.8</v>
      </c>
      <c r="R46" s="130">
        <v>8.862</v>
      </c>
      <c r="S46" s="129">
        <f t="shared" si="18"/>
        <v>80.818</v>
      </c>
      <c r="T46" s="133">
        <f t="shared" si="5"/>
        <v>0.0016167296102565785</v>
      </c>
      <c r="U46" s="132">
        <v>28.628999999999998</v>
      </c>
      <c r="V46" s="130">
        <v>34.595</v>
      </c>
      <c r="W46" s="131">
        <v>5.87</v>
      </c>
      <c r="X46" s="130">
        <v>11.129999999999999</v>
      </c>
      <c r="Y46" s="129">
        <f t="shared" si="19"/>
        <v>80.22399999999999</v>
      </c>
      <c r="Z46" s="128">
        <f t="shared" si="20"/>
        <v>0.007404268049461704</v>
      </c>
    </row>
    <row r="47" spans="1:26" ht="18.75" customHeight="1">
      <c r="A47" s="136" t="s">
        <v>426</v>
      </c>
      <c r="B47" s="361" t="s">
        <v>426</v>
      </c>
      <c r="C47" s="134">
        <v>0</v>
      </c>
      <c r="D47" s="130">
        <v>0</v>
      </c>
      <c r="E47" s="131">
        <v>18.8</v>
      </c>
      <c r="F47" s="130">
        <v>23.613000000000003</v>
      </c>
      <c r="G47" s="129">
        <f t="shared" si="15"/>
        <v>42.413000000000004</v>
      </c>
      <c r="H47" s="133">
        <f t="shared" si="1"/>
        <v>0.0016851346104423159</v>
      </c>
      <c r="I47" s="132"/>
      <c r="J47" s="130"/>
      <c r="K47" s="131">
        <v>1.556</v>
      </c>
      <c r="L47" s="130">
        <v>2.7049999999999996</v>
      </c>
      <c r="M47" s="129">
        <f t="shared" si="16"/>
        <v>4.260999999999999</v>
      </c>
      <c r="N47" s="135">
        <f t="shared" si="17"/>
        <v>8.953766721426899</v>
      </c>
      <c r="O47" s="134"/>
      <c r="P47" s="130"/>
      <c r="Q47" s="131">
        <v>27.200000000000003</v>
      </c>
      <c r="R47" s="130">
        <v>34.413</v>
      </c>
      <c r="S47" s="129">
        <f t="shared" si="18"/>
        <v>61.613</v>
      </c>
      <c r="T47" s="133">
        <f t="shared" si="5"/>
        <v>0.0012325417787712957</v>
      </c>
      <c r="U47" s="132"/>
      <c r="V47" s="130"/>
      <c r="W47" s="131">
        <v>1.556</v>
      </c>
      <c r="X47" s="130">
        <v>3.2420000000000004</v>
      </c>
      <c r="Y47" s="129">
        <f t="shared" si="19"/>
        <v>4.798</v>
      </c>
      <c r="Z47" s="128" t="str">
        <f t="shared" si="20"/>
        <v>  *  </v>
      </c>
    </row>
    <row r="48" spans="1:26" ht="18.75" customHeight="1">
      <c r="A48" s="136" t="s">
        <v>410</v>
      </c>
      <c r="B48" s="361" t="s">
        <v>411</v>
      </c>
      <c r="C48" s="134">
        <v>17.404</v>
      </c>
      <c r="D48" s="130">
        <v>12.099999999999998</v>
      </c>
      <c r="E48" s="131">
        <v>4.1899999999999995</v>
      </c>
      <c r="F48" s="130">
        <v>5.7</v>
      </c>
      <c r="G48" s="129">
        <f t="shared" si="15"/>
        <v>39.394</v>
      </c>
      <c r="H48" s="133">
        <f t="shared" si="1"/>
        <v>0.0015651850339227261</v>
      </c>
      <c r="I48" s="132">
        <v>14.442</v>
      </c>
      <c r="J48" s="130">
        <v>9.404</v>
      </c>
      <c r="K48" s="131">
        <v>1.055</v>
      </c>
      <c r="L48" s="130">
        <v>1.806</v>
      </c>
      <c r="M48" s="129">
        <f t="shared" si="16"/>
        <v>26.707</v>
      </c>
      <c r="N48" s="135">
        <f t="shared" si="17"/>
        <v>0.47504399595611635</v>
      </c>
      <c r="O48" s="134">
        <v>39.569</v>
      </c>
      <c r="P48" s="130">
        <v>22.275</v>
      </c>
      <c r="Q48" s="131">
        <v>5.09</v>
      </c>
      <c r="R48" s="130">
        <v>6.4</v>
      </c>
      <c r="S48" s="129">
        <f t="shared" si="18"/>
        <v>73.334</v>
      </c>
      <c r="T48" s="133">
        <f t="shared" si="5"/>
        <v>0.0014670153831888432</v>
      </c>
      <c r="U48" s="132">
        <v>25.974</v>
      </c>
      <c r="V48" s="130">
        <v>18.055</v>
      </c>
      <c r="W48" s="131">
        <v>5.386999999999999</v>
      </c>
      <c r="X48" s="130">
        <v>6.455999999999999</v>
      </c>
      <c r="Y48" s="129">
        <f t="shared" si="19"/>
        <v>55.87199999999999</v>
      </c>
      <c r="Z48" s="128">
        <f t="shared" si="20"/>
        <v>0.31253579610538407</v>
      </c>
    </row>
    <row r="49" spans="1:26" ht="18.75" customHeight="1">
      <c r="A49" s="136" t="s">
        <v>404</v>
      </c>
      <c r="B49" s="361" t="s">
        <v>405</v>
      </c>
      <c r="C49" s="134">
        <v>8.318</v>
      </c>
      <c r="D49" s="130">
        <v>8.58</v>
      </c>
      <c r="E49" s="131">
        <v>8.625</v>
      </c>
      <c r="F49" s="130">
        <v>11.077</v>
      </c>
      <c r="G49" s="129">
        <f t="shared" si="15"/>
        <v>36.6</v>
      </c>
      <c r="H49" s="133">
        <f t="shared" si="1"/>
        <v>0.0014541750581705786</v>
      </c>
      <c r="I49" s="132">
        <v>8.676</v>
      </c>
      <c r="J49" s="130">
        <v>9.394</v>
      </c>
      <c r="K49" s="131">
        <v>16.522000000000002</v>
      </c>
      <c r="L49" s="130">
        <v>18.046000000000003</v>
      </c>
      <c r="M49" s="129">
        <f t="shared" si="16"/>
        <v>52.638000000000005</v>
      </c>
      <c r="N49" s="135">
        <f t="shared" si="17"/>
        <v>-0.30468482845092903</v>
      </c>
      <c r="O49" s="134">
        <v>22.796</v>
      </c>
      <c r="P49" s="130">
        <v>23.65</v>
      </c>
      <c r="Q49" s="131">
        <v>19.233</v>
      </c>
      <c r="R49" s="130">
        <v>22.343</v>
      </c>
      <c r="S49" s="129">
        <f t="shared" si="18"/>
        <v>88.022</v>
      </c>
      <c r="T49" s="133">
        <f t="shared" si="5"/>
        <v>0.0017608425567819613</v>
      </c>
      <c r="U49" s="132">
        <v>23.969</v>
      </c>
      <c r="V49" s="130">
        <v>23.095</v>
      </c>
      <c r="W49" s="131">
        <v>44.293</v>
      </c>
      <c r="X49" s="130">
        <v>44.074</v>
      </c>
      <c r="Y49" s="129">
        <f t="shared" si="19"/>
        <v>135.43099999999998</v>
      </c>
      <c r="Z49" s="128">
        <f t="shared" si="20"/>
        <v>-0.35006017824574864</v>
      </c>
    </row>
    <row r="50" spans="1:26" ht="18.75" customHeight="1">
      <c r="A50" s="136" t="s">
        <v>414</v>
      </c>
      <c r="B50" s="361" t="s">
        <v>414</v>
      </c>
      <c r="C50" s="134">
        <v>4.348</v>
      </c>
      <c r="D50" s="130">
        <v>11.555</v>
      </c>
      <c r="E50" s="131">
        <v>6.617</v>
      </c>
      <c r="F50" s="130">
        <v>9.132</v>
      </c>
      <c r="G50" s="129">
        <f t="shared" si="15"/>
        <v>31.652</v>
      </c>
      <c r="H50" s="133">
        <f t="shared" si="1"/>
        <v>0.0012575833044047857</v>
      </c>
      <c r="I50" s="132">
        <v>12.18</v>
      </c>
      <c r="J50" s="130">
        <v>18.107</v>
      </c>
      <c r="K50" s="131">
        <v>0</v>
      </c>
      <c r="L50" s="130">
        <v>0.16</v>
      </c>
      <c r="M50" s="129">
        <f t="shared" si="16"/>
        <v>30.447</v>
      </c>
      <c r="N50" s="135">
        <f t="shared" si="17"/>
        <v>0.03957696981640235</v>
      </c>
      <c r="O50" s="134">
        <v>5.968999999999999</v>
      </c>
      <c r="P50" s="130">
        <v>14.915999999999999</v>
      </c>
      <c r="Q50" s="131">
        <v>12.272</v>
      </c>
      <c r="R50" s="130">
        <v>17.301</v>
      </c>
      <c r="S50" s="129">
        <f t="shared" si="18"/>
        <v>50.458</v>
      </c>
      <c r="T50" s="133">
        <f t="shared" si="5"/>
        <v>0.0010093907628786463</v>
      </c>
      <c r="U50" s="132">
        <v>39.480999999999995</v>
      </c>
      <c r="V50" s="130">
        <v>52.397000000000006</v>
      </c>
      <c r="W50" s="131">
        <v>0.068</v>
      </c>
      <c r="X50" s="130">
        <v>0.16</v>
      </c>
      <c r="Y50" s="129">
        <f t="shared" si="19"/>
        <v>92.106</v>
      </c>
      <c r="Z50" s="128">
        <f t="shared" si="20"/>
        <v>-0.4521746683169392</v>
      </c>
    </row>
    <row r="51" spans="1:26" ht="18.75" customHeight="1">
      <c r="A51" s="136" t="s">
        <v>374</v>
      </c>
      <c r="B51" s="361" t="s">
        <v>375</v>
      </c>
      <c r="C51" s="134">
        <v>8.501000000000001</v>
      </c>
      <c r="D51" s="130">
        <v>16.066</v>
      </c>
      <c r="E51" s="131">
        <v>2.295</v>
      </c>
      <c r="F51" s="130">
        <v>2.825</v>
      </c>
      <c r="G51" s="129">
        <f t="shared" si="15"/>
        <v>29.687</v>
      </c>
      <c r="H51" s="133">
        <f t="shared" si="1"/>
        <v>0.0011795107910357915</v>
      </c>
      <c r="I51" s="132">
        <v>11.676</v>
      </c>
      <c r="J51" s="130">
        <v>25.291</v>
      </c>
      <c r="K51" s="131">
        <v>6.381</v>
      </c>
      <c r="L51" s="130">
        <v>5.938000000000001</v>
      </c>
      <c r="M51" s="129">
        <f t="shared" si="16"/>
        <v>49.286</v>
      </c>
      <c r="N51" s="135">
        <f t="shared" si="17"/>
        <v>-0.39765856429817803</v>
      </c>
      <c r="O51" s="134">
        <v>19.023999999999997</v>
      </c>
      <c r="P51" s="130">
        <v>38.25500000000001</v>
      </c>
      <c r="Q51" s="131">
        <v>5.867999999999999</v>
      </c>
      <c r="R51" s="130">
        <v>6.4959999999999996</v>
      </c>
      <c r="S51" s="129">
        <f t="shared" si="18"/>
        <v>69.64300000000001</v>
      </c>
      <c r="T51" s="133">
        <f t="shared" si="5"/>
        <v>0.0013931785028966186</v>
      </c>
      <c r="U51" s="132">
        <v>25.133</v>
      </c>
      <c r="V51" s="130">
        <v>45.099999999999994</v>
      </c>
      <c r="W51" s="131">
        <v>11.332999999999998</v>
      </c>
      <c r="X51" s="130">
        <v>9.364</v>
      </c>
      <c r="Y51" s="129">
        <f t="shared" si="19"/>
        <v>90.92999999999999</v>
      </c>
      <c r="Z51" s="128">
        <f t="shared" si="20"/>
        <v>-0.23410315627405676</v>
      </c>
    </row>
    <row r="52" spans="1:26" ht="18.75" customHeight="1">
      <c r="A52" s="136" t="s">
        <v>429</v>
      </c>
      <c r="B52" s="361" t="s">
        <v>430</v>
      </c>
      <c r="C52" s="134">
        <v>0.323</v>
      </c>
      <c r="D52" s="130">
        <v>0.708</v>
      </c>
      <c r="E52" s="131">
        <v>11.605</v>
      </c>
      <c r="F52" s="130">
        <v>16.893</v>
      </c>
      <c r="G52" s="129">
        <f t="shared" si="15"/>
        <v>29.529000000000003</v>
      </c>
      <c r="H52" s="133">
        <f t="shared" si="1"/>
        <v>0.001173233204719099</v>
      </c>
      <c r="I52" s="132">
        <v>3.162</v>
      </c>
      <c r="J52" s="130">
        <v>5.418</v>
      </c>
      <c r="K52" s="131">
        <v>7.1579999999999995</v>
      </c>
      <c r="L52" s="130">
        <v>8.385</v>
      </c>
      <c r="M52" s="129">
        <f t="shared" si="16"/>
        <v>24.122999999999998</v>
      </c>
      <c r="N52" s="135">
        <f t="shared" si="17"/>
        <v>0.22410147991543372</v>
      </c>
      <c r="O52" s="134">
        <v>0.909</v>
      </c>
      <c r="P52" s="130">
        <v>2.405</v>
      </c>
      <c r="Q52" s="131">
        <v>25.741</v>
      </c>
      <c r="R52" s="130">
        <v>34.317</v>
      </c>
      <c r="S52" s="129">
        <f t="shared" si="18"/>
        <v>63.372</v>
      </c>
      <c r="T52" s="133">
        <f t="shared" si="5"/>
        <v>0.0012677298233212885</v>
      </c>
      <c r="U52" s="132">
        <v>6.75</v>
      </c>
      <c r="V52" s="130">
        <v>10.065999999999999</v>
      </c>
      <c r="W52" s="131">
        <v>15.63</v>
      </c>
      <c r="X52" s="130">
        <v>20.823</v>
      </c>
      <c r="Y52" s="129">
        <f t="shared" si="19"/>
        <v>53.269</v>
      </c>
      <c r="Z52" s="128">
        <f t="shared" si="20"/>
        <v>0.1896600274080611</v>
      </c>
    </row>
    <row r="53" spans="1:26" ht="18.75" customHeight="1">
      <c r="A53" s="136" t="s">
        <v>417</v>
      </c>
      <c r="B53" s="361" t="s">
        <v>418</v>
      </c>
      <c r="C53" s="134">
        <v>1.416</v>
      </c>
      <c r="D53" s="130">
        <v>11.77</v>
      </c>
      <c r="E53" s="131">
        <v>6.092</v>
      </c>
      <c r="F53" s="130">
        <v>8.439</v>
      </c>
      <c r="G53" s="129">
        <f t="shared" si="15"/>
        <v>27.717</v>
      </c>
      <c r="H53" s="133">
        <f t="shared" si="1"/>
        <v>0.0011012396198719653</v>
      </c>
      <c r="I53" s="132">
        <v>0.858</v>
      </c>
      <c r="J53" s="130">
        <v>5.038</v>
      </c>
      <c r="K53" s="131">
        <v>5.134</v>
      </c>
      <c r="L53" s="130">
        <v>7.49</v>
      </c>
      <c r="M53" s="129">
        <f t="shared" si="16"/>
        <v>18.520000000000003</v>
      </c>
      <c r="N53" s="135">
        <f t="shared" si="17"/>
        <v>0.4965982721382287</v>
      </c>
      <c r="O53" s="134">
        <v>3.19</v>
      </c>
      <c r="P53" s="130">
        <v>23.241999999999997</v>
      </c>
      <c r="Q53" s="131">
        <v>14.909999999999998</v>
      </c>
      <c r="R53" s="130">
        <v>15.501999999999999</v>
      </c>
      <c r="S53" s="129">
        <f t="shared" si="18"/>
        <v>56.843999999999994</v>
      </c>
      <c r="T53" s="133">
        <f t="shared" si="5"/>
        <v>0.0011371399683910135</v>
      </c>
      <c r="U53" s="132">
        <v>1.9539999999999997</v>
      </c>
      <c r="V53" s="130">
        <v>8.612</v>
      </c>
      <c r="W53" s="131">
        <v>14.323999999999998</v>
      </c>
      <c r="X53" s="130">
        <v>15.152</v>
      </c>
      <c r="Y53" s="129">
        <f t="shared" si="19"/>
        <v>40.041999999999994</v>
      </c>
      <c r="Z53" s="128">
        <f t="shared" si="20"/>
        <v>0.4196094101193748</v>
      </c>
    </row>
    <row r="54" spans="1:26" ht="18.75" customHeight="1">
      <c r="A54" s="136" t="s">
        <v>412</v>
      </c>
      <c r="B54" s="361" t="s">
        <v>413</v>
      </c>
      <c r="C54" s="134">
        <v>2.152</v>
      </c>
      <c r="D54" s="130">
        <v>2.894</v>
      </c>
      <c r="E54" s="131">
        <v>2.1</v>
      </c>
      <c r="F54" s="130">
        <v>20.55</v>
      </c>
      <c r="G54" s="129">
        <f t="shared" si="15"/>
        <v>27.696</v>
      </c>
      <c r="H54" s="133">
        <f t="shared" si="1"/>
        <v>0.0011004052571336707</v>
      </c>
      <c r="I54" s="132">
        <v>5.156</v>
      </c>
      <c r="J54" s="130">
        <v>2.322</v>
      </c>
      <c r="K54" s="131">
        <v>3.145</v>
      </c>
      <c r="L54" s="130">
        <v>3.3</v>
      </c>
      <c r="M54" s="129">
        <f t="shared" si="16"/>
        <v>13.922999999999998</v>
      </c>
      <c r="N54" s="135" t="s">
        <v>50</v>
      </c>
      <c r="O54" s="134">
        <v>4.398</v>
      </c>
      <c r="P54" s="130">
        <v>6.322</v>
      </c>
      <c r="Q54" s="131">
        <v>2.72</v>
      </c>
      <c r="R54" s="130">
        <v>20.93</v>
      </c>
      <c r="S54" s="129">
        <f t="shared" si="18"/>
        <v>34.37</v>
      </c>
      <c r="T54" s="133">
        <f t="shared" si="5"/>
        <v>0.0006875571865737658</v>
      </c>
      <c r="U54" s="132">
        <v>7.372</v>
      </c>
      <c r="V54" s="130">
        <v>7.501</v>
      </c>
      <c r="W54" s="131">
        <v>3.907</v>
      </c>
      <c r="X54" s="130">
        <v>3.69</v>
      </c>
      <c r="Y54" s="129">
        <f t="shared" si="19"/>
        <v>22.470000000000002</v>
      </c>
      <c r="Z54" s="128">
        <f t="shared" si="20"/>
        <v>0.5295950155763236</v>
      </c>
    </row>
    <row r="55" spans="1:26" ht="18.75" customHeight="1">
      <c r="A55" s="136" t="s">
        <v>394</v>
      </c>
      <c r="B55" s="361" t="s">
        <v>395</v>
      </c>
      <c r="C55" s="134">
        <v>5.691999999999999</v>
      </c>
      <c r="D55" s="130">
        <v>17.588</v>
      </c>
      <c r="E55" s="131">
        <v>0.88</v>
      </c>
      <c r="F55" s="130">
        <v>1.4100000000000001</v>
      </c>
      <c r="G55" s="129">
        <f t="shared" si="15"/>
        <v>25.57</v>
      </c>
      <c r="H55" s="133">
        <f t="shared" si="1"/>
        <v>0.0010159359627710846</v>
      </c>
      <c r="I55" s="132">
        <v>4.142</v>
      </c>
      <c r="J55" s="130">
        <v>17.556</v>
      </c>
      <c r="K55" s="131">
        <v>0.35</v>
      </c>
      <c r="L55" s="130">
        <v>0.8300000000000001</v>
      </c>
      <c r="M55" s="129">
        <f t="shared" si="16"/>
        <v>22.878</v>
      </c>
      <c r="N55" s="135" t="s">
        <v>50</v>
      </c>
      <c r="O55" s="134">
        <v>9.224</v>
      </c>
      <c r="P55" s="130">
        <v>32.176</v>
      </c>
      <c r="Q55" s="131">
        <v>1.5140000000000005</v>
      </c>
      <c r="R55" s="130">
        <v>2.593</v>
      </c>
      <c r="S55" s="129">
        <f t="shared" si="18"/>
        <v>45.507000000000005</v>
      </c>
      <c r="T55" s="133">
        <f t="shared" si="5"/>
        <v>0.0009103481201458354</v>
      </c>
      <c r="U55" s="132">
        <v>8.091</v>
      </c>
      <c r="V55" s="130">
        <v>32.631</v>
      </c>
      <c r="W55" s="131">
        <v>3.3139999999999996</v>
      </c>
      <c r="X55" s="130">
        <v>2.3899999999999997</v>
      </c>
      <c r="Y55" s="129">
        <f t="shared" si="19"/>
        <v>46.426</v>
      </c>
      <c r="Z55" s="128">
        <f t="shared" si="20"/>
        <v>-0.01979494248912239</v>
      </c>
    </row>
    <row r="56" spans="1:26" ht="18.75" customHeight="1">
      <c r="A56" s="136" t="s">
        <v>56</v>
      </c>
      <c r="B56" s="361"/>
      <c r="C56" s="134">
        <v>63.759</v>
      </c>
      <c r="D56" s="130">
        <v>79.684</v>
      </c>
      <c r="E56" s="131">
        <v>123.05300000000005</v>
      </c>
      <c r="F56" s="130">
        <v>114.61300000000003</v>
      </c>
      <c r="G56" s="129">
        <f t="shared" si="15"/>
        <v>381.10900000000004</v>
      </c>
      <c r="H56" s="133">
        <f t="shared" si="1"/>
        <v>0.015142054706129266</v>
      </c>
      <c r="I56" s="132">
        <v>116.947</v>
      </c>
      <c r="J56" s="130">
        <v>136.21599999999998</v>
      </c>
      <c r="K56" s="131">
        <v>118.65599999999996</v>
      </c>
      <c r="L56" s="130">
        <v>223.53500000000005</v>
      </c>
      <c r="M56" s="129">
        <f t="shared" si="16"/>
        <v>595.354</v>
      </c>
      <c r="N56" s="135">
        <f t="shared" si="17"/>
        <v>-0.3598615277633139</v>
      </c>
      <c r="O56" s="134">
        <v>134.952</v>
      </c>
      <c r="P56" s="130">
        <v>196.783</v>
      </c>
      <c r="Q56" s="131">
        <v>219.39400000000018</v>
      </c>
      <c r="R56" s="130">
        <v>246.15300000000002</v>
      </c>
      <c r="S56" s="129">
        <f t="shared" si="18"/>
        <v>797.2820000000002</v>
      </c>
      <c r="T56" s="133">
        <f t="shared" si="5"/>
        <v>0.015949286262028083</v>
      </c>
      <c r="U56" s="132">
        <v>235.51100000000005</v>
      </c>
      <c r="V56" s="130">
        <v>309.50399999999996</v>
      </c>
      <c r="W56" s="131">
        <v>260.5799999999999</v>
      </c>
      <c r="X56" s="130">
        <v>458.4919999999998</v>
      </c>
      <c r="Y56" s="129">
        <f t="shared" si="19"/>
        <v>1264.0869999999998</v>
      </c>
      <c r="Z56" s="128">
        <f t="shared" si="20"/>
        <v>-0.3692823357885966</v>
      </c>
    </row>
    <row r="57" spans="1:26" ht="18.75" customHeight="1">
      <c r="A57" s="136"/>
      <c r="B57" s="361"/>
      <c r="C57" s="134"/>
      <c r="D57" s="130"/>
      <c r="E57" s="131"/>
      <c r="F57" s="130"/>
      <c r="G57" s="129">
        <f t="shared" si="15"/>
        <v>0</v>
      </c>
      <c r="H57" s="133">
        <f t="shared" si="1"/>
        <v>0</v>
      </c>
      <c r="I57" s="132"/>
      <c r="J57" s="130"/>
      <c r="K57" s="131"/>
      <c r="L57" s="130"/>
      <c r="M57" s="129">
        <f t="shared" si="16"/>
        <v>0</v>
      </c>
      <c r="N57" s="135" t="str">
        <f t="shared" si="17"/>
        <v>         /0</v>
      </c>
      <c r="O57" s="134"/>
      <c r="P57" s="130"/>
      <c r="Q57" s="131"/>
      <c r="R57" s="130"/>
      <c r="S57" s="129">
        <f t="shared" si="18"/>
        <v>0</v>
      </c>
      <c r="T57" s="133">
        <f t="shared" si="5"/>
        <v>0</v>
      </c>
      <c r="U57" s="132"/>
      <c r="V57" s="130"/>
      <c r="W57" s="131"/>
      <c r="X57" s="130"/>
      <c r="Y57" s="129">
        <f t="shared" si="19"/>
        <v>0</v>
      </c>
      <c r="Z57" s="128" t="str">
        <f t="shared" si="20"/>
        <v>         /0</v>
      </c>
    </row>
    <row r="58" spans="1:26" ht="18.75" customHeight="1" thickBot="1">
      <c r="A58" s="127"/>
      <c r="B58" s="362"/>
      <c r="C58" s="125"/>
      <c r="D58" s="121"/>
      <c r="E58" s="122"/>
      <c r="F58" s="121"/>
      <c r="G58" s="120">
        <f t="shared" si="15"/>
        <v>0</v>
      </c>
      <c r="H58" s="124">
        <f t="shared" si="1"/>
        <v>0</v>
      </c>
      <c r="I58" s="123"/>
      <c r="J58" s="121"/>
      <c r="K58" s="122"/>
      <c r="L58" s="121"/>
      <c r="M58" s="120">
        <f t="shared" si="16"/>
        <v>0</v>
      </c>
      <c r="N58" s="126" t="str">
        <f t="shared" si="17"/>
        <v>         /0</v>
      </c>
      <c r="O58" s="125"/>
      <c r="P58" s="121"/>
      <c r="Q58" s="122"/>
      <c r="R58" s="121"/>
      <c r="S58" s="120">
        <f t="shared" si="18"/>
        <v>0</v>
      </c>
      <c r="T58" s="124">
        <f t="shared" si="5"/>
        <v>0</v>
      </c>
      <c r="U58" s="123"/>
      <c r="V58" s="121"/>
      <c r="W58" s="122"/>
      <c r="X58" s="121"/>
      <c r="Y58" s="120">
        <f t="shared" si="19"/>
        <v>0</v>
      </c>
      <c r="Z58" s="119" t="str">
        <f t="shared" si="20"/>
        <v>         /0</v>
      </c>
    </row>
    <row r="59" spans="1:2" ht="15" thickTop="1">
      <c r="A59" s="118" t="s">
        <v>43</v>
      </c>
      <c r="B59" s="118"/>
    </row>
    <row r="60" spans="1:2" ht="15">
      <c r="A60" s="118" t="s">
        <v>147</v>
      </c>
      <c r="B60" s="118"/>
    </row>
    <row r="61" spans="1:3" ht="14.25">
      <c r="A61" s="363" t="s">
        <v>125</v>
      </c>
      <c r="B61" s="364"/>
      <c r="C61" s="364"/>
    </row>
  </sheetData>
  <sheetProtection/>
  <mergeCells count="26"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59:Z65536 N59:N65536 Z3 N3 N5:N8 Z5:Z8">
    <cfRule type="cellIs" priority="3" dxfId="91" operator="lessThan" stopIfTrue="1">
      <formula>0</formula>
    </cfRule>
  </conditionalFormatting>
  <conditionalFormatting sqref="Z9:Z58 N9:N58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C1">
      <selection activeCell="C1" sqref="C1"/>
    </sheetView>
  </sheetViews>
  <sheetFormatPr defaultColWidth="8.00390625" defaultRowHeight="15"/>
  <cols>
    <col min="1" max="1" width="25.28125" style="117" customWidth="1"/>
    <col min="2" max="2" width="40.00390625" style="117" customWidth="1"/>
    <col min="3" max="3" width="11.00390625" style="117" customWidth="1"/>
    <col min="4" max="4" width="12.28125" style="117" bestFit="1" customWidth="1"/>
    <col min="5" max="5" width="8.7109375" style="117" bestFit="1" customWidth="1"/>
    <col min="6" max="6" width="10.7109375" style="117" bestFit="1" customWidth="1"/>
    <col min="7" max="7" width="10.140625" style="117" customWidth="1"/>
    <col min="8" max="8" width="10.7109375" style="117" customWidth="1"/>
    <col min="9" max="10" width="11.7109375" style="117" bestFit="1" customWidth="1"/>
    <col min="11" max="11" width="9.00390625" style="117" bestFit="1" customWidth="1"/>
    <col min="12" max="12" width="10.7109375" style="117" bestFit="1" customWidth="1"/>
    <col min="13" max="13" width="11.7109375" style="117" bestFit="1" customWidth="1"/>
    <col min="14" max="14" width="9.28125" style="117" customWidth="1"/>
    <col min="15" max="15" width="11.7109375" style="117" bestFit="1" customWidth="1"/>
    <col min="16" max="16" width="12.28125" style="117" bestFit="1" customWidth="1"/>
    <col min="17" max="17" width="9.28125" style="117" customWidth="1"/>
    <col min="18" max="18" width="10.7109375" style="117" bestFit="1" customWidth="1"/>
    <col min="19" max="19" width="11.8515625" style="117" customWidth="1"/>
    <col min="20" max="20" width="10.140625" style="117" customWidth="1"/>
    <col min="21" max="22" width="11.7109375" style="117" bestFit="1" customWidth="1"/>
    <col min="23" max="23" width="10.28125" style="117" customWidth="1"/>
    <col min="24" max="24" width="11.28125" style="117" customWidth="1"/>
    <col min="25" max="25" width="11.7109375" style="117" bestFit="1" customWidth="1"/>
    <col min="26" max="26" width="9.8515625" style="117" bestFit="1" customWidth="1"/>
    <col min="27" max="16384" width="8.00390625" style="117" customWidth="1"/>
  </cols>
  <sheetData>
    <row r="1" ht="21" thickBot="1">
      <c r="A1" s="458" t="s">
        <v>28</v>
      </c>
    </row>
    <row r="2" spans="24:27" ht="18">
      <c r="X2" s="469"/>
      <c r="Y2" s="470"/>
      <c r="Z2" s="470"/>
      <c r="AA2" s="469"/>
    </row>
    <row r="3" ht="5.25" customHeight="1" thickBot="1"/>
    <row r="4" spans="1:26" ht="24" customHeight="1" thickTop="1">
      <c r="A4" s="631" t="s">
        <v>126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2"/>
      <c r="T4" s="632"/>
      <c r="U4" s="632"/>
      <c r="V4" s="632"/>
      <c r="W4" s="632"/>
      <c r="X4" s="632"/>
      <c r="Y4" s="632"/>
      <c r="Z4" s="633"/>
    </row>
    <row r="5" spans="1:26" ht="21" customHeight="1" thickBot="1">
      <c r="A5" s="643" t="s">
        <v>45</v>
      </c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5"/>
    </row>
    <row r="6" spans="1:26" s="163" customFormat="1" ht="19.5" customHeight="1" thickBot="1" thickTop="1">
      <c r="A6" s="634" t="s">
        <v>121</v>
      </c>
      <c r="B6" s="634" t="s">
        <v>122</v>
      </c>
      <c r="C6" s="620" t="s">
        <v>36</v>
      </c>
      <c r="D6" s="621"/>
      <c r="E6" s="621"/>
      <c r="F6" s="621"/>
      <c r="G6" s="621"/>
      <c r="H6" s="621"/>
      <c r="I6" s="621"/>
      <c r="J6" s="621"/>
      <c r="K6" s="622"/>
      <c r="L6" s="622"/>
      <c r="M6" s="622"/>
      <c r="N6" s="623"/>
      <c r="O6" s="624" t="s">
        <v>35</v>
      </c>
      <c r="P6" s="621"/>
      <c r="Q6" s="621"/>
      <c r="R6" s="621"/>
      <c r="S6" s="621"/>
      <c r="T6" s="621"/>
      <c r="U6" s="621"/>
      <c r="V6" s="621"/>
      <c r="W6" s="621"/>
      <c r="X6" s="621"/>
      <c r="Y6" s="621"/>
      <c r="Z6" s="623"/>
    </row>
    <row r="7" spans="1:26" s="162" customFormat="1" ht="26.25" customHeight="1" thickBot="1">
      <c r="A7" s="635"/>
      <c r="B7" s="635"/>
      <c r="C7" s="724" t="s">
        <v>450</v>
      </c>
      <c r="D7" s="720"/>
      <c r="E7" s="720"/>
      <c r="F7" s="720"/>
      <c r="G7" s="721"/>
      <c r="H7" s="617" t="s">
        <v>34</v>
      </c>
      <c r="I7" s="724" t="s">
        <v>149</v>
      </c>
      <c r="J7" s="720"/>
      <c r="K7" s="720"/>
      <c r="L7" s="720"/>
      <c r="M7" s="721"/>
      <c r="N7" s="617" t="s">
        <v>33</v>
      </c>
      <c r="O7" s="719" t="s">
        <v>451</v>
      </c>
      <c r="P7" s="720"/>
      <c r="Q7" s="720"/>
      <c r="R7" s="720"/>
      <c r="S7" s="721"/>
      <c r="T7" s="617" t="s">
        <v>34</v>
      </c>
      <c r="U7" s="719" t="s">
        <v>150</v>
      </c>
      <c r="V7" s="720"/>
      <c r="W7" s="720"/>
      <c r="X7" s="720"/>
      <c r="Y7" s="721"/>
      <c r="Z7" s="617" t="s">
        <v>33</v>
      </c>
    </row>
    <row r="8" spans="1:26" s="157" customFormat="1" ht="26.25" customHeight="1">
      <c r="A8" s="636"/>
      <c r="B8" s="636"/>
      <c r="C8" s="640" t="s">
        <v>22</v>
      </c>
      <c r="D8" s="641"/>
      <c r="E8" s="638" t="s">
        <v>21</v>
      </c>
      <c r="F8" s="639"/>
      <c r="G8" s="625" t="s">
        <v>17</v>
      </c>
      <c r="H8" s="618"/>
      <c r="I8" s="640" t="s">
        <v>22</v>
      </c>
      <c r="J8" s="641"/>
      <c r="K8" s="638" t="s">
        <v>21</v>
      </c>
      <c r="L8" s="639"/>
      <c r="M8" s="625" t="s">
        <v>17</v>
      </c>
      <c r="N8" s="618"/>
      <c r="O8" s="641" t="s">
        <v>22</v>
      </c>
      <c r="P8" s="641"/>
      <c r="Q8" s="646" t="s">
        <v>21</v>
      </c>
      <c r="R8" s="641"/>
      <c r="S8" s="625" t="s">
        <v>17</v>
      </c>
      <c r="T8" s="618"/>
      <c r="U8" s="647" t="s">
        <v>22</v>
      </c>
      <c r="V8" s="639"/>
      <c r="W8" s="638" t="s">
        <v>21</v>
      </c>
      <c r="X8" s="642"/>
      <c r="Y8" s="625" t="s">
        <v>17</v>
      </c>
      <c r="Z8" s="618"/>
    </row>
    <row r="9" spans="1:26" s="157" customFormat="1" ht="15.75" thickBot="1">
      <c r="A9" s="637"/>
      <c r="B9" s="637"/>
      <c r="C9" s="160" t="s">
        <v>19</v>
      </c>
      <c r="D9" s="158" t="s">
        <v>18</v>
      </c>
      <c r="E9" s="159" t="s">
        <v>19</v>
      </c>
      <c r="F9" s="158" t="s">
        <v>18</v>
      </c>
      <c r="G9" s="626"/>
      <c r="H9" s="619"/>
      <c r="I9" s="160" t="s">
        <v>19</v>
      </c>
      <c r="J9" s="158" t="s">
        <v>18</v>
      </c>
      <c r="K9" s="159" t="s">
        <v>19</v>
      </c>
      <c r="L9" s="158" t="s">
        <v>18</v>
      </c>
      <c r="M9" s="626"/>
      <c r="N9" s="619"/>
      <c r="O9" s="161" t="s">
        <v>19</v>
      </c>
      <c r="P9" s="158" t="s">
        <v>18</v>
      </c>
      <c r="Q9" s="159" t="s">
        <v>19</v>
      </c>
      <c r="R9" s="158" t="s">
        <v>18</v>
      </c>
      <c r="S9" s="626"/>
      <c r="T9" s="619"/>
      <c r="U9" s="160" t="s">
        <v>19</v>
      </c>
      <c r="V9" s="158" t="s">
        <v>18</v>
      </c>
      <c r="W9" s="159" t="s">
        <v>19</v>
      </c>
      <c r="X9" s="158" t="s">
        <v>18</v>
      </c>
      <c r="Y9" s="626"/>
      <c r="Z9" s="619"/>
    </row>
    <row r="10" spans="1:26" s="146" customFormat="1" ht="18" customHeight="1" thickBot="1" thickTop="1">
      <c r="A10" s="156" t="s">
        <v>24</v>
      </c>
      <c r="B10" s="359"/>
      <c r="C10" s="155">
        <f>SUM(C11:C21)</f>
        <v>376915</v>
      </c>
      <c r="D10" s="149">
        <f>SUM(D11:D21)</f>
        <v>359389</v>
      </c>
      <c r="E10" s="150">
        <f>SUM(E11:E21)</f>
        <v>3673</v>
      </c>
      <c r="F10" s="149">
        <f>SUM(F11:F21)</f>
        <v>3833</v>
      </c>
      <c r="G10" s="148">
        <f aca="true" t="shared" si="0" ref="G10:G18">SUM(C10:F10)</f>
        <v>743810</v>
      </c>
      <c r="H10" s="152">
        <f aca="true" t="shared" si="1" ref="H10:H21">G10/$G$10</f>
        <v>1</v>
      </c>
      <c r="I10" s="151">
        <f>SUM(I11:I21)</f>
        <v>328054</v>
      </c>
      <c r="J10" s="149">
        <f>SUM(J11:J21)</f>
        <v>313667</v>
      </c>
      <c r="K10" s="150">
        <f>SUM(K11:K21)</f>
        <v>3461</v>
      </c>
      <c r="L10" s="149">
        <f>SUM(L11:L21)</f>
        <v>3279</v>
      </c>
      <c r="M10" s="148">
        <f aca="true" t="shared" si="2" ref="M10:M21">SUM(I10:L10)</f>
        <v>648461</v>
      </c>
      <c r="N10" s="154">
        <f aca="true" t="shared" si="3" ref="N10:N18">IF(ISERROR(G10/M10-1),"         /0",(G10/M10-1))</f>
        <v>0.14703891213195552</v>
      </c>
      <c r="O10" s="153">
        <f>SUM(O11:O21)</f>
        <v>877182</v>
      </c>
      <c r="P10" s="149">
        <f>SUM(P11:P21)</f>
        <v>852811</v>
      </c>
      <c r="Q10" s="150">
        <f>SUM(Q11:Q21)</f>
        <v>9603</v>
      </c>
      <c r="R10" s="149">
        <f>SUM(R11:R21)</f>
        <v>10073</v>
      </c>
      <c r="S10" s="148">
        <f aca="true" t="shared" si="4" ref="S10:S18">SUM(O10:R10)</f>
        <v>1749669</v>
      </c>
      <c r="T10" s="152">
        <f aca="true" t="shared" si="5" ref="T10:T21">S10/$S$10</f>
        <v>1</v>
      </c>
      <c r="U10" s="151">
        <f>SUM(U11:U21)</f>
        <v>755098</v>
      </c>
      <c r="V10" s="149">
        <f>SUM(V11:V21)</f>
        <v>740426</v>
      </c>
      <c r="W10" s="150">
        <f>SUM(W11:W21)</f>
        <v>8226</v>
      </c>
      <c r="X10" s="149">
        <f>SUM(X11:X21)</f>
        <v>8239</v>
      </c>
      <c r="Y10" s="148">
        <f aca="true" t="shared" si="6" ref="Y10:Y18">SUM(U10:X10)</f>
        <v>1511989</v>
      </c>
      <c r="Z10" s="147">
        <f>IF(ISERROR(S10/Y10-1),"         /0",(S10/Y10-1))</f>
        <v>0.1571969108240867</v>
      </c>
    </row>
    <row r="11" spans="1:26" ht="21" customHeight="1" thickTop="1">
      <c r="A11" s="145" t="s">
        <v>347</v>
      </c>
      <c r="B11" s="360" t="s">
        <v>348</v>
      </c>
      <c r="C11" s="143">
        <v>258215</v>
      </c>
      <c r="D11" s="139">
        <v>246903</v>
      </c>
      <c r="E11" s="140">
        <v>2137</v>
      </c>
      <c r="F11" s="139">
        <v>2327</v>
      </c>
      <c r="G11" s="138">
        <f t="shared" si="0"/>
        <v>509582</v>
      </c>
      <c r="H11" s="142">
        <f t="shared" si="1"/>
        <v>0.6850970005781046</v>
      </c>
      <c r="I11" s="141">
        <v>226260</v>
      </c>
      <c r="J11" s="139">
        <v>214663</v>
      </c>
      <c r="K11" s="140">
        <v>1687</v>
      </c>
      <c r="L11" s="139">
        <v>1532</v>
      </c>
      <c r="M11" s="138">
        <f t="shared" si="2"/>
        <v>444142</v>
      </c>
      <c r="N11" s="144">
        <f t="shared" si="3"/>
        <v>0.1473402650503668</v>
      </c>
      <c r="O11" s="143">
        <v>587782</v>
      </c>
      <c r="P11" s="139">
        <v>590236</v>
      </c>
      <c r="Q11" s="140">
        <v>5766</v>
      </c>
      <c r="R11" s="139">
        <v>5904</v>
      </c>
      <c r="S11" s="138">
        <f t="shared" si="4"/>
        <v>1189688</v>
      </c>
      <c r="T11" s="142">
        <f t="shared" si="5"/>
        <v>0.6799503220323387</v>
      </c>
      <c r="U11" s="141">
        <v>495188</v>
      </c>
      <c r="V11" s="139">
        <v>503292</v>
      </c>
      <c r="W11" s="140">
        <v>3876</v>
      </c>
      <c r="X11" s="139">
        <v>3451</v>
      </c>
      <c r="Y11" s="138">
        <f t="shared" si="6"/>
        <v>1005807</v>
      </c>
      <c r="Z11" s="137">
        <f aca="true" t="shared" si="7" ref="Z11:Z18">IF(ISERROR(S11/Y11-1),"         /0",IF(S11/Y11&gt;5,"  *  ",(S11/Y11-1)))</f>
        <v>0.18281936793042797</v>
      </c>
    </row>
    <row r="12" spans="1:26" ht="21" customHeight="1">
      <c r="A12" s="136" t="s">
        <v>349</v>
      </c>
      <c r="B12" s="361" t="s">
        <v>350</v>
      </c>
      <c r="C12" s="134">
        <v>40124</v>
      </c>
      <c r="D12" s="130">
        <v>40750</v>
      </c>
      <c r="E12" s="131">
        <v>598</v>
      </c>
      <c r="F12" s="130">
        <v>579</v>
      </c>
      <c r="G12" s="129">
        <f t="shared" si="0"/>
        <v>82051</v>
      </c>
      <c r="H12" s="133">
        <f t="shared" si="1"/>
        <v>0.1103117731678789</v>
      </c>
      <c r="I12" s="132">
        <v>33719</v>
      </c>
      <c r="J12" s="130">
        <v>32422</v>
      </c>
      <c r="K12" s="131">
        <v>439</v>
      </c>
      <c r="L12" s="130">
        <v>534</v>
      </c>
      <c r="M12" s="138">
        <f t="shared" si="2"/>
        <v>67114</v>
      </c>
      <c r="N12" s="135">
        <f t="shared" si="3"/>
        <v>0.2225616115862563</v>
      </c>
      <c r="O12" s="134">
        <v>100760</v>
      </c>
      <c r="P12" s="130">
        <v>98821</v>
      </c>
      <c r="Q12" s="131">
        <v>2115</v>
      </c>
      <c r="R12" s="130">
        <v>2369</v>
      </c>
      <c r="S12" s="129">
        <f t="shared" si="4"/>
        <v>204065</v>
      </c>
      <c r="T12" s="133">
        <f t="shared" si="5"/>
        <v>0.11663063127940199</v>
      </c>
      <c r="U12" s="132">
        <v>89534</v>
      </c>
      <c r="V12" s="130">
        <v>85203</v>
      </c>
      <c r="W12" s="131">
        <v>984</v>
      </c>
      <c r="X12" s="130">
        <v>1516</v>
      </c>
      <c r="Y12" s="129">
        <f t="shared" si="6"/>
        <v>177237</v>
      </c>
      <c r="Z12" s="128">
        <f t="shared" si="7"/>
        <v>0.15136794235966522</v>
      </c>
    </row>
    <row r="13" spans="1:26" ht="21" customHeight="1">
      <c r="A13" s="136" t="s">
        <v>351</v>
      </c>
      <c r="B13" s="361" t="s">
        <v>352</v>
      </c>
      <c r="C13" s="134">
        <v>28412</v>
      </c>
      <c r="D13" s="130">
        <v>24298</v>
      </c>
      <c r="E13" s="131">
        <v>864</v>
      </c>
      <c r="F13" s="130">
        <v>784</v>
      </c>
      <c r="G13" s="129">
        <f t="shared" si="0"/>
        <v>54358</v>
      </c>
      <c r="H13" s="133">
        <f t="shared" si="1"/>
        <v>0.07308049098560117</v>
      </c>
      <c r="I13" s="132">
        <v>26583</v>
      </c>
      <c r="J13" s="130">
        <v>23736</v>
      </c>
      <c r="K13" s="131">
        <v>697</v>
      </c>
      <c r="L13" s="130">
        <v>734</v>
      </c>
      <c r="M13" s="138">
        <f t="shared" si="2"/>
        <v>51750</v>
      </c>
      <c r="N13" s="135">
        <f t="shared" si="3"/>
        <v>0.050396135265700526</v>
      </c>
      <c r="O13" s="134">
        <v>71814</v>
      </c>
      <c r="P13" s="130">
        <v>57974</v>
      </c>
      <c r="Q13" s="131">
        <v>1602</v>
      </c>
      <c r="R13" s="130">
        <v>1593</v>
      </c>
      <c r="S13" s="129">
        <f t="shared" si="4"/>
        <v>132983</v>
      </c>
      <c r="T13" s="133">
        <f t="shared" si="5"/>
        <v>0.07600466145310913</v>
      </c>
      <c r="U13" s="132">
        <v>68793</v>
      </c>
      <c r="V13" s="130">
        <v>56565</v>
      </c>
      <c r="W13" s="131">
        <v>1542</v>
      </c>
      <c r="X13" s="130">
        <v>1586</v>
      </c>
      <c r="Y13" s="129">
        <f t="shared" si="6"/>
        <v>128486</v>
      </c>
      <c r="Z13" s="128">
        <f t="shared" si="7"/>
        <v>0.034999922170508846</v>
      </c>
    </row>
    <row r="14" spans="1:26" ht="21" customHeight="1">
      <c r="A14" s="136" t="s">
        <v>353</v>
      </c>
      <c r="B14" s="361" t="s">
        <v>354</v>
      </c>
      <c r="C14" s="134">
        <v>19600</v>
      </c>
      <c r="D14" s="130">
        <v>20094</v>
      </c>
      <c r="E14" s="131">
        <v>14</v>
      </c>
      <c r="F14" s="130">
        <v>130</v>
      </c>
      <c r="G14" s="129">
        <f>SUM(C14:F14)</f>
        <v>39838</v>
      </c>
      <c r="H14" s="133">
        <f t="shared" si="1"/>
        <v>0.053559376722550116</v>
      </c>
      <c r="I14" s="132">
        <v>16268</v>
      </c>
      <c r="J14" s="130">
        <v>18288</v>
      </c>
      <c r="K14" s="131">
        <v>3</v>
      </c>
      <c r="L14" s="130">
        <v>11</v>
      </c>
      <c r="M14" s="138">
        <f>SUM(I14:L14)</f>
        <v>34570</v>
      </c>
      <c r="N14" s="135">
        <f>IF(ISERROR(G14/M14-1),"         /0",(G14/M14-1))</f>
        <v>0.15238646225050623</v>
      </c>
      <c r="O14" s="134">
        <v>43836</v>
      </c>
      <c r="P14" s="130">
        <v>42671</v>
      </c>
      <c r="Q14" s="131">
        <v>28</v>
      </c>
      <c r="R14" s="130">
        <v>152</v>
      </c>
      <c r="S14" s="129">
        <f>SUM(O14:R14)</f>
        <v>86687</v>
      </c>
      <c r="T14" s="133">
        <f t="shared" si="5"/>
        <v>0.04954479961638458</v>
      </c>
      <c r="U14" s="132">
        <v>36981</v>
      </c>
      <c r="V14" s="130">
        <v>38601</v>
      </c>
      <c r="W14" s="131">
        <v>62</v>
      </c>
      <c r="X14" s="130">
        <v>25</v>
      </c>
      <c r="Y14" s="129">
        <f>SUM(U14:X14)</f>
        <v>75669</v>
      </c>
      <c r="Z14" s="128">
        <f>IF(ISERROR(S14/Y14-1),"         /0",IF(S14/Y14&gt;5,"  *  ",(S14/Y14-1)))</f>
        <v>0.14560784469201393</v>
      </c>
    </row>
    <row r="15" spans="1:26" ht="21" customHeight="1">
      <c r="A15" s="136" t="s">
        <v>355</v>
      </c>
      <c r="B15" s="361" t="s">
        <v>356</v>
      </c>
      <c r="C15" s="134">
        <v>9638</v>
      </c>
      <c r="D15" s="130">
        <v>9641</v>
      </c>
      <c r="E15" s="131">
        <v>52</v>
      </c>
      <c r="F15" s="130">
        <v>0</v>
      </c>
      <c r="G15" s="129">
        <f t="shared" si="0"/>
        <v>19331</v>
      </c>
      <c r="H15" s="133">
        <f t="shared" si="1"/>
        <v>0.025989163899382908</v>
      </c>
      <c r="I15" s="132">
        <v>7665</v>
      </c>
      <c r="J15" s="130">
        <v>8902</v>
      </c>
      <c r="K15" s="131">
        <v>13</v>
      </c>
      <c r="L15" s="130"/>
      <c r="M15" s="138">
        <f t="shared" si="2"/>
        <v>16580</v>
      </c>
      <c r="N15" s="135">
        <f t="shared" si="3"/>
        <v>0.16592279855247294</v>
      </c>
      <c r="O15" s="134">
        <v>20959</v>
      </c>
      <c r="P15" s="130">
        <v>20935</v>
      </c>
      <c r="Q15" s="131">
        <v>52</v>
      </c>
      <c r="R15" s="130">
        <v>5</v>
      </c>
      <c r="S15" s="129">
        <f t="shared" si="4"/>
        <v>41951</v>
      </c>
      <c r="T15" s="133">
        <f t="shared" si="5"/>
        <v>0.023976534990332456</v>
      </c>
      <c r="U15" s="132">
        <v>19647</v>
      </c>
      <c r="V15" s="130">
        <v>19934</v>
      </c>
      <c r="W15" s="131">
        <v>13</v>
      </c>
      <c r="X15" s="130">
        <v>23</v>
      </c>
      <c r="Y15" s="129">
        <f t="shared" si="6"/>
        <v>39617</v>
      </c>
      <c r="Z15" s="128">
        <f t="shared" si="7"/>
        <v>0.05891410253174145</v>
      </c>
    </row>
    <row r="16" spans="1:26" ht="21" customHeight="1">
      <c r="A16" s="136" t="s">
        <v>361</v>
      </c>
      <c r="B16" s="361" t="s">
        <v>362</v>
      </c>
      <c r="C16" s="134">
        <v>6606</v>
      </c>
      <c r="D16" s="130">
        <v>5236</v>
      </c>
      <c r="E16" s="131">
        <v>1</v>
      </c>
      <c r="F16" s="130">
        <v>0</v>
      </c>
      <c r="G16" s="129">
        <f>SUM(C16:F16)</f>
        <v>11843</v>
      </c>
      <c r="H16" s="133">
        <f t="shared" si="1"/>
        <v>0.01592207687447063</v>
      </c>
      <c r="I16" s="132">
        <v>5846</v>
      </c>
      <c r="J16" s="130">
        <v>4796</v>
      </c>
      <c r="K16" s="131">
        <v>30</v>
      </c>
      <c r="L16" s="130"/>
      <c r="M16" s="129">
        <f t="shared" si="2"/>
        <v>10672</v>
      </c>
      <c r="N16" s="135">
        <f>IF(ISERROR(G16/M16-1),"         /0",(G16/M16-1))</f>
        <v>0.10972638680659674</v>
      </c>
      <c r="O16" s="134">
        <v>17690</v>
      </c>
      <c r="P16" s="130">
        <v>12771</v>
      </c>
      <c r="Q16" s="131">
        <v>9</v>
      </c>
      <c r="R16" s="130"/>
      <c r="S16" s="129">
        <f>SUM(O16:R16)</f>
        <v>30470</v>
      </c>
      <c r="T16" s="133">
        <f t="shared" si="5"/>
        <v>0.017414722441787562</v>
      </c>
      <c r="U16" s="132">
        <v>15778</v>
      </c>
      <c r="V16" s="130">
        <v>11413</v>
      </c>
      <c r="W16" s="131">
        <v>41</v>
      </c>
      <c r="X16" s="130">
        <v>12</v>
      </c>
      <c r="Y16" s="129">
        <f>SUM(U16:X16)</f>
        <v>27244</v>
      </c>
      <c r="Z16" s="128">
        <f>IF(ISERROR(S16/Y16-1),"         /0",IF(S16/Y16&gt;5,"  *  ",(S16/Y16-1)))</f>
        <v>0.11841139333431205</v>
      </c>
    </row>
    <row r="17" spans="1:26" ht="21" customHeight="1">
      <c r="A17" s="136" t="s">
        <v>359</v>
      </c>
      <c r="B17" s="361" t="s">
        <v>360</v>
      </c>
      <c r="C17" s="134">
        <v>5417</v>
      </c>
      <c r="D17" s="130">
        <v>4845</v>
      </c>
      <c r="E17" s="131">
        <v>0</v>
      </c>
      <c r="F17" s="130">
        <v>9</v>
      </c>
      <c r="G17" s="129">
        <f t="shared" si="0"/>
        <v>10271</v>
      </c>
      <c r="H17" s="133">
        <f t="shared" si="1"/>
        <v>0.013808633925330393</v>
      </c>
      <c r="I17" s="132">
        <v>3562</v>
      </c>
      <c r="J17" s="130">
        <v>3654</v>
      </c>
      <c r="K17" s="131">
        <v>571</v>
      </c>
      <c r="L17" s="130">
        <v>445</v>
      </c>
      <c r="M17" s="129">
        <f t="shared" si="2"/>
        <v>8232</v>
      </c>
      <c r="N17" s="135">
        <f t="shared" si="3"/>
        <v>0.24769193391642363</v>
      </c>
      <c r="O17" s="134">
        <v>10650</v>
      </c>
      <c r="P17" s="130">
        <v>9339</v>
      </c>
      <c r="Q17" s="131">
        <v>3</v>
      </c>
      <c r="R17" s="130">
        <v>9</v>
      </c>
      <c r="S17" s="129">
        <f t="shared" si="4"/>
        <v>20001</v>
      </c>
      <c r="T17" s="133">
        <f t="shared" si="5"/>
        <v>0.011431305006832721</v>
      </c>
      <c r="U17" s="132">
        <v>6979</v>
      </c>
      <c r="V17" s="130">
        <v>6313</v>
      </c>
      <c r="W17" s="131">
        <v>1657</v>
      </c>
      <c r="X17" s="130">
        <v>1550</v>
      </c>
      <c r="Y17" s="129">
        <f t="shared" si="6"/>
        <v>16499</v>
      </c>
      <c r="Z17" s="128">
        <f t="shared" si="7"/>
        <v>0.21225528819928474</v>
      </c>
    </row>
    <row r="18" spans="1:26" ht="21" customHeight="1">
      <c r="A18" s="136" t="s">
        <v>357</v>
      </c>
      <c r="B18" s="361" t="s">
        <v>358</v>
      </c>
      <c r="C18" s="134">
        <v>2548</v>
      </c>
      <c r="D18" s="130">
        <v>2356</v>
      </c>
      <c r="E18" s="131">
        <v>0</v>
      </c>
      <c r="F18" s="130">
        <v>0</v>
      </c>
      <c r="G18" s="129">
        <f t="shared" si="0"/>
        <v>4904</v>
      </c>
      <c r="H18" s="133">
        <f t="shared" si="1"/>
        <v>0.006593081566529086</v>
      </c>
      <c r="I18" s="132">
        <v>2354</v>
      </c>
      <c r="J18" s="130">
        <v>2360</v>
      </c>
      <c r="K18" s="131"/>
      <c r="L18" s="130"/>
      <c r="M18" s="129">
        <f t="shared" si="2"/>
        <v>4714</v>
      </c>
      <c r="N18" s="135">
        <f t="shared" si="3"/>
        <v>0.04030547305897336</v>
      </c>
      <c r="O18" s="134">
        <v>7272</v>
      </c>
      <c r="P18" s="130">
        <v>6701</v>
      </c>
      <c r="Q18" s="131">
        <v>0</v>
      </c>
      <c r="R18" s="130"/>
      <c r="S18" s="129">
        <f t="shared" si="4"/>
        <v>13973</v>
      </c>
      <c r="T18" s="133">
        <f t="shared" si="5"/>
        <v>0.007986081938926734</v>
      </c>
      <c r="U18" s="132">
        <v>6908</v>
      </c>
      <c r="V18" s="130">
        <v>6522</v>
      </c>
      <c r="W18" s="131">
        <v>0</v>
      </c>
      <c r="X18" s="130">
        <v>4</v>
      </c>
      <c r="Y18" s="129">
        <f t="shared" si="6"/>
        <v>13434</v>
      </c>
      <c r="Z18" s="128">
        <f t="shared" si="7"/>
        <v>0.040122078308768794</v>
      </c>
    </row>
    <row r="19" spans="1:26" ht="21" customHeight="1">
      <c r="A19" s="136" t="s">
        <v>378</v>
      </c>
      <c r="B19" s="361" t="s">
        <v>379</v>
      </c>
      <c r="C19" s="134">
        <v>2373</v>
      </c>
      <c r="D19" s="130">
        <v>1871</v>
      </c>
      <c r="E19" s="131">
        <v>0</v>
      </c>
      <c r="F19" s="130">
        <v>0</v>
      </c>
      <c r="G19" s="129">
        <f>SUM(C19:F19)</f>
        <v>4244</v>
      </c>
      <c r="H19" s="133">
        <f t="shared" si="1"/>
        <v>0.005705758190935857</v>
      </c>
      <c r="I19" s="132">
        <v>1988</v>
      </c>
      <c r="J19" s="130">
        <v>1713</v>
      </c>
      <c r="K19" s="131"/>
      <c r="L19" s="130">
        <v>5</v>
      </c>
      <c r="M19" s="138">
        <f t="shared" si="2"/>
        <v>3706</v>
      </c>
      <c r="N19" s="135">
        <f>IF(ISERROR(G19/M19-1),"         /0",(G19/M19-1))</f>
        <v>0.145169994603346</v>
      </c>
      <c r="O19" s="134">
        <v>5772</v>
      </c>
      <c r="P19" s="130">
        <v>4321</v>
      </c>
      <c r="Q19" s="131">
        <v>0</v>
      </c>
      <c r="R19" s="130"/>
      <c r="S19" s="129">
        <f>SUM(O19:R19)</f>
        <v>10093</v>
      </c>
      <c r="T19" s="133">
        <f t="shared" si="5"/>
        <v>0.005768519645715847</v>
      </c>
      <c r="U19" s="132">
        <v>4711</v>
      </c>
      <c r="V19" s="130">
        <v>3960</v>
      </c>
      <c r="W19" s="131">
        <v>0</v>
      </c>
      <c r="X19" s="130">
        <v>12</v>
      </c>
      <c r="Y19" s="129">
        <f>SUM(U19:X19)</f>
        <v>8683</v>
      </c>
      <c r="Z19" s="128">
        <f>IF(ISERROR(S19/Y19-1),"         /0",IF(S19/Y19&gt;5,"  *  ",(S19/Y19-1)))</f>
        <v>0.16238627202579758</v>
      </c>
    </row>
    <row r="20" spans="1:26" ht="21" customHeight="1">
      <c r="A20" s="136" t="s">
        <v>367</v>
      </c>
      <c r="B20" s="361" t="s">
        <v>368</v>
      </c>
      <c r="C20" s="134">
        <v>1490</v>
      </c>
      <c r="D20" s="130">
        <v>1406</v>
      </c>
      <c r="E20" s="131">
        <v>0</v>
      </c>
      <c r="F20" s="130">
        <v>0</v>
      </c>
      <c r="G20" s="129">
        <f>SUM(C20:F20)</f>
        <v>2896</v>
      </c>
      <c r="H20" s="133">
        <f t="shared" si="1"/>
        <v>0.003893467417754534</v>
      </c>
      <c r="I20" s="132">
        <v>1514</v>
      </c>
      <c r="J20" s="130">
        <v>1305</v>
      </c>
      <c r="K20" s="131"/>
      <c r="L20" s="130"/>
      <c r="M20" s="138">
        <f t="shared" si="2"/>
        <v>2819</v>
      </c>
      <c r="N20" s="135">
        <f>IF(ISERROR(G20/M20-1),"         /0",(G20/M20-1))</f>
        <v>0.027314650585313904</v>
      </c>
      <c r="O20" s="134">
        <v>4659</v>
      </c>
      <c r="P20" s="130">
        <v>4734</v>
      </c>
      <c r="Q20" s="131">
        <v>0</v>
      </c>
      <c r="R20" s="130"/>
      <c r="S20" s="129">
        <f>SUM(O20:R20)</f>
        <v>9393</v>
      </c>
      <c r="T20" s="133">
        <f t="shared" si="5"/>
        <v>0.0053684439742602745</v>
      </c>
      <c r="U20" s="132">
        <v>4253</v>
      </c>
      <c r="V20" s="130">
        <v>3939</v>
      </c>
      <c r="W20" s="131">
        <v>0</v>
      </c>
      <c r="X20" s="130">
        <v>5</v>
      </c>
      <c r="Y20" s="129">
        <f>SUM(U20:X20)</f>
        <v>8197</v>
      </c>
      <c r="Z20" s="128">
        <f>IF(ISERROR(S20/Y20-1),"         /0",IF(S20/Y20&gt;5,"  *  ",(S20/Y20-1)))</f>
        <v>0.1459070391606685</v>
      </c>
    </row>
    <row r="21" spans="1:26" ht="21" customHeight="1" thickBot="1">
      <c r="A21" s="127" t="s">
        <v>56</v>
      </c>
      <c r="B21" s="362"/>
      <c r="C21" s="125">
        <v>2492</v>
      </c>
      <c r="D21" s="121">
        <v>1989</v>
      </c>
      <c r="E21" s="122">
        <v>7</v>
      </c>
      <c r="F21" s="121">
        <v>4</v>
      </c>
      <c r="G21" s="120">
        <f>SUM(C21:F21)</f>
        <v>4492</v>
      </c>
      <c r="H21" s="124">
        <f t="shared" si="1"/>
        <v>0.006039176671461798</v>
      </c>
      <c r="I21" s="123">
        <v>2295</v>
      </c>
      <c r="J21" s="121">
        <v>1828</v>
      </c>
      <c r="K21" s="122">
        <v>21</v>
      </c>
      <c r="L21" s="121">
        <v>18</v>
      </c>
      <c r="M21" s="430">
        <f t="shared" si="2"/>
        <v>4162</v>
      </c>
      <c r="N21" s="126">
        <f>IF(ISERROR(G21/M21-1),"         /0",(G21/M21-1))</f>
        <v>0.0792888034598751</v>
      </c>
      <c r="O21" s="125">
        <v>5988</v>
      </c>
      <c r="P21" s="121">
        <v>4308</v>
      </c>
      <c r="Q21" s="122">
        <v>28</v>
      </c>
      <c r="R21" s="121">
        <v>41</v>
      </c>
      <c r="S21" s="120">
        <f>SUM(O21:R21)</f>
        <v>10365</v>
      </c>
      <c r="T21" s="124">
        <f t="shared" si="5"/>
        <v>0.005923977620910012</v>
      </c>
      <c r="U21" s="123">
        <v>6326</v>
      </c>
      <c r="V21" s="121">
        <v>4684</v>
      </c>
      <c r="W21" s="122">
        <v>51</v>
      </c>
      <c r="X21" s="121">
        <v>55</v>
      </c>
      <c r="Y21" s="120">
        <f>SUM(U21:X21)</f>
        <v>11116</v>
      </c>
      <c r="Z21" s="119">
        <f>IF(ISERROR(S21/Y21-1),"         /0",IF(S21/Y21&gt;5,"  *  ",(S21/Y21-1)))</f>
        <v>-0.06756027347966898</v>
      </c>
    </row>
    <row r="22" spans="1:2" ht="15" thickTop="1">
      <c r="A22" s="118" t="s">
        <v>43</v>
      </c>
      <c r="B22" s="118"/>
    </row>
    <row r="23" spans="1:2" ht="15">
      <c r="A23" s="118" t="s">
        <v>147</v>
      </c>
      <c r="B23" s="118"/>
    </row>
    <row r="24" spans="1:3" ht="14.25">
      <c r="A24" s="363" t="s">
        <v>123</v>
      </c>
      <c r="B24" s="364"/>
      <c r="C24" s="364"/>
    </row>
  </sheetData>
  <sheetProtection/>
  <mergeCells count="26"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22:Z65536 N22:N65536 Z4 N4 N6 Z6">
    <cfRule type="cellIs" priority="9" dxfId="91" operator="lessThan" stopIfTrue="1">
      <formula>0</formula>
    </cfRule>
  </conditionalFormatting>
  <conditionalFormatting sqref="N10:N21 Z10:Z21">
    <cfRule type="cellIs" priority="10" dxfId="91" operator="lessThan" stopIfTrue="1">
      <formula>0</formula>
    </cfRule>
    <cfRule type="cellIs" priority="11" dxfId="93" operator="greaterThanOrEqual" stopIfTrue="1">
      <formula>0</formula>
    </cfRule>
  </conditionalFormatting>
  <conditionalFormatting sqref="N8:N9 Z8:Z9">
    <cfRule type="cellIs" priority="6" dxfId="91" operator="lessThan" stopIfTrue="1">
      <formula>0</formula>
    </cfRule>
  </conditionalFormatting>
  <conditionalFormatting sqref="H8:H9">
    <cfRule type="cellIs" priority="5" dxfId="91" operator="lessThan" stopIfTrue="1">
      <formula>0</formula>
    </cfRule>
  </conditionalFormatting>
  <conditionalFormatting sqref="T8:T9">
    <cfRule type="cellIs" priority="4" dxfId="91" operator="lessThan" stopIfTrue="1">
      <formula>0</formula>
    </cfRule>
  </conditionalFormatting>
  <conditionalFormatting sqref="N7 Z7">
    <cfRule type="cellIs" priority="3" dxfId="91" operator="lessThan" stopIfTrue="1">
      <formula>0</formula>
    </cfRule>
  </conditionalFormatting>
  <conditionalFormatting sqref="H7">
    <cfRule type="cellIs" priority="2" dxfId="91" operator="lessThan" stopIfTrue="1">
      <formula>0</formula>
    </cfRule>
  </conditionalFormatting>
  <conditionalFormatting sqref="T7">
    <cfRule type="cellIs" priority="1" dxfId="9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6"/>
  <sheetViews>
    <sheetView zoomScalePageLayoutView="0" workbookViewId="0" topLeftCell="A1">
      <selection activeCell="C32" sqref="C32"/>
    </sheetView>
  </sheetViews>
  <sheetFormatPr defaultColWidth="11.28125" defaultRowHeight="15"/>
  <cols>
    <col min="1" max="16384" width="11.28125" style="348" customWidth="1"/>
  </cols>
  <sheetData>
    <row r="1" spans="1:8" ht="12.75" thickBot="1">
      <c r="A1" s="347"/>
      <c r="B1" s="347"/>
      <c r="C1" s="347"/>
      <c r="D1" s="347"/>
      <c r="E1" s="347"/>
      <c r="F1" s="347"/>
      <c r="G1" s="347"/>
      <c r="H1" s="347"/>
    </row>
    <row r="2" spans="1:14" ht="31.5" thickBot="1" thickTop="1">
      <c r="A2" s="349" t="s">
        <v>446</v>
      </c>
      <c r="B2" s="350"/>
      <c r="M2" s="555" t="s">
        <v>28</v>
      </c>
      <c r="N2" s="556"/>
    </row>
    <row r="3" spans="1:2" ht="25.5" thickTop="1">
      <c r="A3" s="351" t="s">
        <v>38</v>
      </c>
      <c r="B3" s="352"/>
    </row>
    <row r="9" spans="1:14" ht="27">
      <c r="A9" s="367" t="s">
        <v>110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</row>
    <row r="10" spans="1:14" ht="15.75">
      <c r="A10" s="354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</row>
    <row r="11" ht="15">
      <c r="A11" s="366" t="s">
        <v>133</v>
      </c>
    </row>
    <row r="12" ht="15">
      <c r="A12" s="366" t="s">
        <v>134</v>
      </c>
    </row>
    <row r="13" ht="15">
      <c r="A13" s="366" t="s">
        <v>135</v>
      </c>
    </row>
    <row r="15" ht="15">
      <c r="A15" s="366"/>
    </row>
    <row r="16" ht="15">
      <c r="A16" s="366"/>
    </row>
    <row r="17" ht="27">
      <c r="A17" s="367" t="s">
        <v>132</v>
      </c>
    </row>
    <row r="20" ht="22.5">
      <c r="A20" s="356" t="s">
        <v>111</v>
      </c>
    </row>
    <row r="22" ht="15.75">
      <c r="A22" s="355" t="s">
        <v>112</v>
      </c>
    </row>
    <row r="23" ht="15.75">
      <c r="A23" s="355"/>
    </row>
    <row r="24" ht="22.5">
      <c r="A24" s="356" t="s">
        <v>113</v>
      </c>
    </row>
    <row r="25" ht="15.75">
      <c r="A25" s="355" t="s">
        <v>114</v>
      </c>
    </row>
    <row r="26" ht="15.75">
      <c r="A26" s="355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26"/>
  <sheetViews>
    <sheetView showGridLines="0" zoomScale="76" zoomScaleNormal="76" zoomScalePageLayoutView="0" workbookViewId="0" topLeftCell="C1">
      <selection activeCell="Y1" sqref="Y1:Z1"/>
    </sheetView>
  </sheetViews>
  <sheetFormatPr defaultColWidth="8.00390625" defaultRowHeight="15"/>
  <cols>
    <col min="1" max="1" width="23.28125" style="117" customWidth="1"/>
    <col min="2" max="2" width="35.28125" style="117" customWidth="1"/>
    <col min="3" max="3" width="9.8515625" style="117" customWidth="1"/>
    <col min="4" max="4" width="12.28125" style="117" bestFit="1" customWidth="1"/>
    <col min="5" max="5" width="8.7109375" style="117" bestFit="1" customWidth="1"/>
    <col min="6" max="6" width="10.7109375" style="117" bestFit="1" customWidth="1"/>
    <col min="7" max="7" width="9.00390625" style="117" customWidth="1"/>
    <col min="8" max="8" width="10.7109375" style="117" customWidth="1"/>
    <col min="9" max="9" width="9.7109375" style="117" customWidth="1"/>
    <col min="10" max="10" width="11.7109375" style="117" bestFit="1" customWidth="1"/>
    <col min="11" max="11" width="9.00390625" style="117" bestFit="1" customWidth="1"/>
    <col min="12" max="12" width="10.7109375" style="117" bestFit="1" customWidth="1"/>
    <col min="13" max="13" width="11.7109375" style="117" bestFit="1" customWidth="1"/>
    <col min="14" max="14" width="9.28125" style="117" customWidth="1"/>
    <col min="15" max="15" width="9.7109375" style="117" bestFit="1" customWidth="1"/>
    <col min="16" max="16" width="11.140625" style="117" customWidth="1"/>
    <col min="17" max="17" width="9.28125" style="117" customWidth="1"/>
    <col min="18" max="18" width="10.7109375" style="117" bestFit="1" customWidth="1"/>
    <col min="19" max="19" width="9.7109375" style="117" customWidth="1"/>
    <col min="20" max="20" width="10.140625" style="117" customWidth="1"/>
    <col min="21" max="21" width="9.28125" style="117" customWidth="1"/>
    <col min="22" max="22" width="10.28125" style="117" customWidth="1"/>
    <col min="23" max="23" width="9.28125" style="117" customWidth="1"/>
    <col min="24" max="24" width="10.28125" style="117" customWidth="1"/>
    <col min="25" max="25" width="10.7109375" style="117" customWidth="1"/>
    <col min="26" max="26" width="9.8515625" style="117" bestFit="1" customWidth="1"/>
    <col min="27" max="16384" width="8.00390625" style="117" customWidth="1"/>
  </cols>
  <sheetData>
    <row r="1" spans="25:26" ht="18.75" thickBot="1">
      <c r="Y1" s="629" t="s">
        <v>28</v>
      </c>
      <c r="Z1" s="630"/>
    </row>
    <row r="2" ht="5.25" customHeight="1" thickBot="1"/>
    <row r="3" spans="1:26" ht="24" customHeight="1" thickTop="1">
      <c r="A3" s="631" t="s">
        <v>127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3"/>
    </row>
    <row r="4" spans="1:26" ht="21" customHeight="1" thickBot="1">
      <c r="A4" s="643" t="s">
        <v>45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5"/>
    </row>
    <row r="5" spans="1:26" s="163" customFormat="1" ht="19.5" customHeight="1" thickBot="1" thickTop="1">
      <c r="A5" s="634" t="s">
        <v>121</v>
      </c>
      <c r="B5" s="634" t="s">
        <v>122</v>
      </c>
      <c r="C5" s="732" t="s">
        <v>36</v>
      </c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4"/>
      <c r="O5" s="735" t="s">
        <v>35</v>
      </c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4"/>
    </row>
    <row r="6" spans="1:26" s="162" customFormat="1" ht="26.25" customHeight="1" thickBot="1">
      <c r="A6" s="635"/>
      <c r="B6" s="635"/>
      <c r="C6" s="724" t="s">
        <v>450</v>
      </c>
      <c r="D6" s="720"/>
      <c r="E6" s="720"/>
      <c r="F6" s="720"/>
      <c r="G6" s="721"/>
      <c r="H6" s="726" t="s">
        <v>34</v>
      </c>
      <c r="I6" s="724" t="s">
        <v>149</v>
      </c>
      <c r="J6" s="720"/>
      <c r="K6" s="720"/>
      <c r="L6" s="720"/>
      <c r="M6" s="721"/>
      <c r="N6" s="726" t="s">
        <v>33</v>
      </c>
      <c r="O6" s="719" t="s">
        <v>451</v>
      </c>
      <c r="P6" s="720"/>
      <c r="Q6" s="720"/>
      <c r="R6" s="720"/>
      <c r="S6" s="721"/>
      <c r="T6" s="726" t="s">
        <v>34</v>
      </c>
      <c r="U6" s="719" t="s">
        <v>150</v>
      </c>
      <c r="V6" s="720"/>
      <c r="W6" s="720"/>
      <c r="X6" s="720"/>
      <c r="Y6" s="721"/>
      <c r="Z6" s="726" t="s">
        <v>33</v>
      </c>
    </row>
    <row r="7" spans="1:26" s="157" customFormat="1" ht="26.25" customHeight="1">
      <c r="A7" s="636"/>
      <c r="B7" s="636"/>
      <c r="C7" s="647" t="s">
        <v>22</v>
      </c>
      <c r="D7" s="642"/>
      <c r="E7" s="638" t="s">
        <v>21</v>
      </c>
      <c r="F7" s="642"/>
      <c r="G7" s="625" t="s">
        <v>17</v>
      </c>
      <c r="H7" s="618"/>
      <c r="I7" s="725" t="s">
        <v>22</v>
      </c>
      <c r="J7" s="642"/>
      <c r="K7" s="638" t="s">
        <v>21</v>
      </c>
      <c r="L7" s="642"/>
      <c r="M7" s="625" t="s">
        <v>17</v>
      </c>
      <c r="N7" s="618"/>
      <c r="O7" s="725" t="s">
        <v>22</v>
      </c>
      <c r="P7" s="642"/>
      <c r="Q7" s="638" t="s">
        <v>21</v>
      </c>
      <c r="R7" s="642"/>
      <c r="S7" s="625" t="s">
        <v>17</v>
      </c>
      <c r="T7" s="618"/>
      <c r="U7" s="725" t="s">
        <v>22</v>
      </c>
      <c r="V7" s="642"/>
      <c r="W7" s="638" t="s">
        <v>21</v>
      </c>
      <c r="X7" s="642"/>
      <c r="Y7" s="625" t="s">
        <v>17</v>
      </c>
      <c r="Z7" s="618"/>
    </row>
    <row r="8" spans="1:26" s="157" customFormat="1" ht="19.5" customHeight="1" thickBot="1">
      <c r="A8" s="637"/>
      <c r="B8" s="637"/>
      <c r="C8" s="160" t="s">
        <v>31</v>
      </c>
      <c r="D8" s="158" t="s">
        <v>30</v>
      </c>
      <c r="E8" s="159" t="s">
        <v>31</v>
      </c>
      <c r="F8" s="365" t="s">
        <v>30</v>
      </c>
      <c r="G8" s="728"/>
      <c r="H8" s="727"/>
      <c r="I8" s="160" t="s">
        <v>31</v>
      </c>
      <c r="J8" s="158" t="s">
        <v>30</v>
      </c>
      <c r="K8" s="159" t="s">
        <v>31</v>
      </c>
      <c r="L8" s="365" t="s">
        <v>30</v>
      </c>
      <c r="M8" s="728"/>
      <c r="N8" s="727"/>
      <c r="O8" s="160" t="s">
        <v>31</v>
      </c>
      <c r="P8" s="158" t="s">
        <v>30</v>
      </c>
      <c r="Q8" s="159" t="s">
        <v>31</v>
      </c>
      <c r="R8" s="365" t="s">
        <v>30</v>
      </c>
      <c r="S8" s="728"/>
      <c r="T8" s="727"/>
      <c r="U8" s="160" t="s">
        <v>31</v>
      </c>
      <c r="V8" s="158" t="s">
        <v>30</v>
      </c>
      <c r="W8" s="159" t="s">
        <v>31</v>
      </c>
      <c r="X8" s="365" t="s">
        <v>30</v>
      </c>
      <c r="Y8" s="728"/>
      <c r="Z8" s="727"/>
    </row>
    <row r="9" spans="1:26" s="146" customFormat="1" ht="18" customHeight="1" thickBot="1" thickTop="1">
      <c r="A9" s="156" t="s">
        <v>24</v>
      </c>
      <c r="B9" s="359"/>
      <c r="C9" s="155">
        <f>SUM(C10:C14)</f>
        <v>27124.277999999988</v>
      </c>
      <c r="D9" s="149">
        <f>SUM(D10:D14)</f>
        <v>14538.316000000003</v>
      </c>
      <c r="E9" s="150">
        <f>SUM(E10:E14)</f>
        <v>5137.088000000001</v>
      </c>
      <c r="F9" s="149">
        <f>SUM(F10:F14)</f>
        <v>950.4709999999999</v>
      </c>
      <c r="G9" s="148">
        <f aca="true" t="shared" si="0" ref="G9:G14">SUM(C9:F9)</f>
        <v>47750.15299999999</v>
      </c>
      <c r="H9" s="152">
        <f aca="true" t="shared" si="1" ref="H9:H14">G9/$G$9</f>
        <v>1</v>
      </c>
      <c r="I9" s="151">
        <f>SUM(I10:I14)</f>
        <v>26864.515999999992</v>
      </c>
      <c r="J9" s="149">
        <f>SUM(J10:J14)</f>
        <v>13515.879</v>
      </c>
      <c r="K9" s="150">
        <f>SUM(K10:K14)</f>
        <v>3039.6059999999993</v>
      </c>
      <c r="L9" s="149">
        <f>SUM(L10:L14)</f>
        <v>1770.657</v>
      </c>
      <c r="M9" s="148">
        <f aca="true" t="shared" si="2" ref="M9:M14">SUM(I9:L9)</f>
        <v>45190.65799999999</v>
      </c>
      <c r="N9" s="154">
        <f aca="true" t="shared" si="3" ref="N9:N14">IF(ISERROR(G9/M9-1),"         /0",(G9/M9-1))</f>
        <v>0.056637701535569684</v>
      </c>
      <c r="O9" s="153">
        <f>SUM(O10:O14)</f>
        <v>54677.10300000005</v>
      </c>
      <c r="P9" s="149">
        <f>SUM(P10:P14)</f>
        <v>28786.318</v>
      </c>
      <c r="Q9" s="150">
        <f>SUM(Q10:Q14)</f>
        <v>8447.705</v>
      </c>
      <c r="R9" s="149">
        <f>SUM(R10:R14)</f>
        <v>2008.6450000000002</v>
      </c>
      <c r="S9" s="148">
        <f aca="true" t="shared" si="4" ref="S9:S14">SUM(O9:R9)</f>
        <v>93919.77100000005</v>
      </c>
      <c r="T9" s="152">
        <f aca="true" t="shared" si="5" ref="T9:T14">S9/$S$9</f>
        <v>1</v>
      </c>
      <c r="U9" s="151">
        <f>SUM(U10:U14)</f>
        <v>52773.068999999996</v>
      </c>
      <c r="V9" s="149">
        <f>SUM(V10:V14)</f>
        <v>26491.986000000004</v>
      </c>
      <c r="W9" s="150">
        <f>SUM(W10:W14)</f>
        <v>7139.8949999999995</v>
      </c>
      <c r="X9" s="149">
        <f>SUM(X10:X14)</f>
        <v>3638.887</v>
      </c>
      <c r="Y9" s="148">
        <f aca="true" t="shared" si="6" ref="Y9:Y14">SUM(U9:X9)</f>
        <v>90043.837</v>
      </c>
      <c r="Z9" s="147">
        <f>IF(ISERROR(S9/Y9-1),"         /0",(S9/Y9-1))</f>
        <v>0.04304496708642103</v>
      </c>
    </row>
    <row r="10" spans="1:26" ht="21.75" customHeight="1" thickTop="1">
      <c r="A10" s="145" t="s">
        <v>347</v>
      </c>
      <c r="B10" s="360" t="s">
        <v>348</v>
      </c>
      <c r="C10" s="143">
        <v>22868.47799999999</v>
      </c>
      <c r="D10" s="139">
        <v>13090.205000000002</v>
      </c>
      <c r="E10" s="140">
        <v>4730.356</v>
      </c>
      <c r="F10" s="139">
        <v>783.0759999999999</v>
      </c>
      <c r="G10" s="138">
        <f t="shared" si="0"/>
        <v>41472.11499999999</v>
      </c>
      <c r="H10" s="142">
        <f t="shared" si="1"/>
        <v>0.8685231856743998</v>
      </c>
      <c r="I10" s="141">
        <v>22390.830999999995</v>
      </c>
      <c r="J10" s="139">
        <v>11357.266</v>
      </c>
      <c r="K10" s="140">
        <v>2209.0449999999996</v>
      </c>
      <c r="L10" s="139">
        <v>1667.6109999999999</v>
      </c>
      <c r="M10" s="138">
        <f t="shared" si="2"/>
        <v>37624.75299999999</v>
      </c>
      <c r="N10" s="144">
        <f t="shared" si="3"/>
        <v>0.10225613972801373</v>
      </c>
      <c r="O10" s="143">
        <v>45734.31800000004</v>
      </c>
      <c r="P10" s="139">
        <v>25883.362</v>
      </c>
      <c r="Q10" s="140">
        <v>6891.333</v>
      </c>
      <c r="R10" s="139">
        <v>1720.43</v>
      </c>
      <c r="S10" s="138">
        <f t="shared" si="4"/>
        <v>80229.44300000004</v>
      </c>
      <c r="T10" s="142">
        <f t="shared" si="5"/>
        <v>0.8542338013153801</v>
      </c>
      <c r="U10" s="141">
        <v>43484.412</v>
      </c>
      <c r="V10" s="139">
        <v>22525.608000000004</v>
      </c>
      <c r="W10" s="140">
        <v>5440.799</v>
      </c>
      <c r="X10" s="139">
        <v>3404.077</v>
      </c>
      <c r="Y10" s="138">
        <f t="shared" si="6"/>
        <v>74854.89600000001</v>
      </c>
      <c r="Z10" s="137">
        <f>IF(ISERROR(S10/Y10-1),"         /0",IF(S10/Y10&gt;5,"  *  ",(S10/Y10-1)))</f>
        <v>0.0717995386701229</v>
      </c>
    </row>
    <row r="11" spans="1:26" ht="21.75" customHeight="1">
      <c r="A11" s="145" t="s">
        <v>349</v>
      </c>
      <c r="B11" s="360" t="s">
        <v>350</v>
      </c>
      <c r="C11" s="143">
        <v>4019.889</v>
      </c>
      <c r="D11" s="139">
        <v>502.87500000000006</v>
      </c>
      <c r="E11" s="140">
        <v>361.452</v>
      </c>
      <c r="F11" s="139">
        <v>165.414</v>
      </c>
      <c r="G11" s="138">
        <f>SUM(C11:F11)</f>
        <v>5049.63</v>
      </c>
      <c r="H11" s="142">
        <f>G11/$G$9</f>
        <v>0.10575107476618978</v>
      </c>
      <c r="I11" s="141">
        <v>4094.868</v>
      </c>
      <c r="J11" s="139">
        <v>446.095</v>
      </c>
      <c r="K11" s="140">
        <v>828.867</v>
      </c>
      <c r="L11" s="139">
        <v>99.784</v>
      </c>
      <c r="M11" s="138">
        <f>SUM(I11:L11)</f>
        <v>5469.614</v>
      </c>
      <c r="N11" s="144">
        <f t="shared" si="3"/>
        <v>-0.07678494314223994</v>
      </c>
      <c r="O11" s="143">
        <v>8487.52</v>
      </c>
      <c r="P11" s="139">
        <v>1122.1709999999998</v>
      </c>
      <c r="Q11" s="140">
        <v>1488.248</v>
      </c>
      <c r="R11" s="139">
        <v>284.43</v>
      </c>
      <c r="S11" s="138">
        <f>SUM(O11:R11)</f>
        <v>11382.369</v>
      </c>
      <c r="T11" s="142">
        <f>S11/$S$9</f>
        <v>0.12119246968777207</v>
      </c>
      <c r="U11" s="141">
        <v>8684.603000000001</v>
      </c>
      <c r="V11" s="139">
        <v>1047.0480000000002</v>
      </c>
      <c r="W11" s="140">
        <v>1656.2069999999999</v>
      </c>
      <c r="X11" s="139">
        <v>225.76299999999998</v>
      </c>
      <c r="Y11" s="138">
        <f>SUM(U11:X11)</f>
        <v>11613.621000000003</v>
      </c>
      <c r="Z11" s="137">
        <f>IF(ISERROR(S11/Y11-1),"         /0",IF(S11/Y11&gt;5,"  *  ",(S11/Y11-1)))</f>
        <v>-0.019912135930731822</v>
      </c>
    </row>
    <row r="12" spans="1:26" ht="21.75" customHeight="1">
      <c r="A12" s="136" t="s">
        <v>351</v>
      </c>
      <c r="B12" s="361" t="s">
        <v>352</v>
      </c>
      <c r="C12" s="134">
        <v>95.199</v>
      </c>
      <c r="D12" s="130">
        <v>590.969</v>
      </c>
      <c r="E12" s="131">
        <v>0.18</v>
      </c>
      <c r="F12" s="130">
        <v>0</v>
      </c>
      <c r="G12" s="129">
        <f>SUM(C12:F12)</f>
        <v>686.348</v>
      </c>
      <c r="H12" s="133">
        <f>G12/$G$9</f>
        <v>0.014373734048558967</v>
      </c>
      <c r="I12" s="132">
        <v>235.606</v>
      </c>
      <c r="J12" s="130">
        <v>691.6030000000001</v>
      </c>
      <c r="K12" s="131">
        <v>0</v>
      </c>
      <c r="L12" s="130">
        <v>0</v>
      </c>
      <c r="M12" s="129">
        <f>SUM(I12:L12)</f>
        <v>927.2090000000001</v>
      </c>
      <c r="N12" s="135">
        <f t="shared" si="3"/>
        <v>-0.25976991163804497</v>
      </c>
      <c r="O12" s="134">
        <v>220.16599999999994</v>
      </c>
      <c r="P12" s="130">
        <v>1114.752</v>
      </c>
      <c r="Q12" s="131">
        <v>0.18</v>
      </c>
      <c r="R12" s="130">
        <v>0</v>
      </c>
      <c r="S12" s="129">
        <f>SUM(O12:R12)</f>
        <v>1335.098</v>
      </c>
      <c r="T12" s="133">
        <f>S12/$S$9</f>
        <v>0.014215302973854134</v>
      </c>
      <c r="U12" s="132">
        <v>365.861</v>
      </c>
      <c r="V12" s="130">
        <v>1372.696</v>
      </c>
      <c r="W12" s="131">
        <v>0</v>
      </c>
      <c r="X12" s="130">
        <v>0</v>
      </c>
      <c r="Y12" s="129">
        <f>SUM(U12:X12)</f>
        <v>1738.5569999999998</v>
      </c>
      <c r="Z12" s="128">
        <f>IF(ISERROR(S12/Y12-1),"         /0",IF(S12/Y12&gt;5,"  *  ",(S12/Y12-1)))</f>
        <v>-0.2320654427781199</v>
      </c>
    </row>
    <row r="13" spans="1:26" ht="21.75" customHeight="1">
      <c r="A13" s="145" t="s">
        <v>355</v>
      </c>
      <c r="B13" s="360" t="s">
        <v>356</v>
      </c>
      <c r="C13" s="143">
        <v>117.496</v>
      </c>
      <c r="D13" s="139">
        <v>333.78</v>
      </c>
      <c r="E13" s="140">
        <v>0</v>
      </c>
      <c r="F13" s="139">
        <v>0</v>
      </c>
      <c r="G13" s="138">
        <f>SUM(C13:F13)</f>
        <v>451.27599999999995</v>
      </c>
      <c r="H13" s="142">
        <f>G13/$G$9</f>
        <v>0.00945077600065491</v>
      </c>
      <c r="I13" s="141">
        <v>123.88</v>
      </c>
      <c r="J13" s="139">
        <v>614.8779999999999</v>
      </c>
      <c r="K13" s="140">
        <v>0</v>
      </c>
      <c r="L13" s="139"/>
      <c r="M13" s="138">
        <f>SUM(I13:L13)</f>
        <v>738.7579999999999</v>
      </c>
      <c r="N13" s="144">
        <f t="shared" si="3"/>
        <v>-0.3891423172405578</v>
      </c>
      <c r="O13" s="143">
        <v>197.09699999999998</v>
      </c>
      <c r="P13" s="139">
        <v>591.7249999999999</v>
      </c>
      <c r="Q13" s="140">
        <v>0</v>
      </c>
      <c r="R13" s="139">
        <v>0</v>
      </c>
      <c r="S13" s="138">
        <f>SUM(O13:R13)</f>
        <v>788.8219999999999</v>
      </c>
      <c r="T13" s="142">
        <f>S13/$S$9</f>
        <v>0.008398891858456506</v>
      </c>
      <c r="U13" s="141">
        <v>160.644</v>
      </c>
      <c r="V13" s="139">
        <v>1100.626</v>
      </c>
      <c r="W13" s="140">
        <v>0</v>
      </c>
      <c r="X13" s="139">
        <v>0</v>
      </c>
      <c r="Y13" s="138">
        <f>SUM(U13:X13)</f>
        <v>1261.27</v>
      </c>
      <c r="Z13" s="137">
        <f>IF(ISERROR(S13/Y13-1),"         /0",IF(S13/Y13&gt;5,"  *  ",(S13/Y13-1)))</f>
        <v>-0.37458117611613695</v>
      </c>
    </row>
    <row r="14" spans="1:26" ht="21.75" customHeight="1" thickBot="1">
      <c r="A14" s="127" t="s">
        <v>56</v>
      </c>
      <c r="B14" s="362"/>
      <c r="C14" s="125">
        <v>23.216</v>
      </c>
      <c r="D14" s="121">
        <v>20.487</v>
      </c>
      <c r="E14" s="122">
        <v>45.1</v>
      </c>
      <c r="F14" s="121">
        <v>1.9810000000000003</v>
      </c>
      <c r="G14" s="120">
        <f t="shared" si="0"/>
        <v>90.78399999999999</v>
      </c>
      <c r="H14" s="124">
        <f t="shared" si="1"/>
        <v>0.0019012295101965434</v>
      </c>
      <c r="I14" s="123">
        <v>19.331</v>
      </c>
      <c r="J14" s="121">
        <v>406.03700000000003</v>
      </c>
      <c r="K14" s="122">
        <v>1.6939999999999997</v>
      </c>
      <c r="L14" s="121">
        <v>3.262</v>
      </c>
      <c r="M14" s="120">
        <f t="shared" si="2"/>
        <v>430.32400000000007</v>
      </c>
      <c r="N14" s="126">
        <f t="shared" si="3"/>
        <v>-0.7890333795000977</v>
      </c>
      <c r="O14" s="125">
        <v>38.002</v>
      </c>
      <c r="P14" s="121">
        <v>74.30799999999999</v>
      </c>
      <c r="Q14" s="122">
        <v>67.944</v>
      </c>
      <c r="R14" s="121">
        <v>3.7849999999999997</v>
      </c>
      <c r="S14" s="120">
        <f t="shared" si="4"/>
        <v>184.03900000000002</v>
      </c>
      <c r="T14" s="124">
        <f t="shared" si="5"/>
        <v>0.001959534164537091</v>
      </c>
      <c r="U14" s="123">
        <v>77.549</v>
      </c>
      <c r="V14" s="121">
        <v>446.00800000000004</v>
      </c>
      <c r="W14" s="122">
        <v>42.889</v>
      </c>
      <c r="X14" s="121">
        <v>9.046999999999999</v>
      </c>
      <c r="Y14" s="120">
        <f t="shared" si="6"/>
        <v>575.493</v>
      </c>
      <c r="Z14" s="119">
        <f>IF(ISERROR(S14/Y14-1),"         /0",IF(S14/Y14&gt;5,"  *  ",(S14/Y14-1)))</f>
        <v>-0.6802063621972814</v>
      </c>
    </row>
    <row r="15" spans="1:2" ht="15" thickTop="1">
      <c r="A15" s="118" t="s">
        <v>43</v>
      </c>
      <c r="B15" s="118"/>
    </row>
    <row r="16" spans="1:2" ht="15">
      <c r="A16" s="118" t="s">
        <v>147</v>
      </c>
      <c r="B16" s="118"/>
    </row>
    <row r="17" spans="1:3" ht="14.25">
      <c r="A17" s="363" t="s">
        <v>125</v>
      </c>
      <c r="B17" s="364"/>
      <c r="C17" s="364"/>
    </row>
    <row r="19" ht="14.25">
      <c r="W19" s="534"/>
    </row>
    <row r="21" ht="14.25">
      <c r="Y21" s="534"/>
    </row>
    <row r="24" ht="14.25">
      <c r="Y24" s="534"/>
    </row>
    <row r="26" ht="14.25">
      <c r="Y26" s="534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15:Z65536 N15:N65536 Z3 N3">
    <cfRule type="cellIs" priority="12" dxfId="91" operator="lessThan" stopIfTrue="1">
      <formula>0</formula>
    </cfRule>
  </conditionalFormatting>
  <conditionalFormatting sqref="N9:N14 Z9:Z14">
    <cfRule type="cellIs" priority="13" dxfId="91" operator="lessThan" stopIfTrue="1">
      <formula>0</formula>
    </cfRule>
    <cfRule type="cellIs" priority="14" dxfId="93" operator="greaterThanOrEqual" stopIfTrue="1">
      <formula>0</formula>
    </cfRule>
  </conditionalFormatting>
  <conditionalFormatting sqref="N5:N8 Z5:Z8">
    <cfRule type="cellIs" priority="3" dxfId="91" operator="lessThan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6"/>
  <sheetViews>
    <sheetView showGridLines="0" zoomScale="88" zoomScaleNormal="88" zoomScalePageLayoutView="0" workbookViewId="0" topLeftCell="A1">
      <selection activeCell="Q19" sqref="Q19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1.710937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64" t="s">
        <v>28</v>
      </c>
      <c r="O1" s="564"/>
    </row>
    <row r="2" ht="5.25" customHeight="1"/>
    <row r="3" ht="4.5" customHeight="1" thickBot="1"/>
    <row r="4" spans="1:15" ht="13.5" customHeight="1" thickTop="1">
      <c r="A4" s="572" t="s">
        <v>27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4"/>
    </row>
    <row r="5" spans="1:15" ht="12.75" customHeight="1">
      <c r="A5" s="575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7"/>
    </row>
    <row r="6" spans="1:15" ht="5.25" customHeight="1" thickBot="1">
      <c r="A6" s="78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6"/>
    </row>
    <row r="7" spans="1:15" ht="16.5" customHeight="1" thickTop="1">
      <c r="A7" s="75"/>
      <c r="B7" s="74"/>
      <c r="C7" s="565" t="s">
        <v>26</v>
      </c>
      <c r="D7" s="562"/>
      <c r="E7" s="566"/>
      <c r="F7" s="557" t="s">
        <v>25</v>
      </c>
      <c r="G7" s="558"/>
      <c r="H7" s="558"/>
      <c r="I7" s="558"/>
      <c r="J7" s="558"/>
      <c r="K7" s="558"/>
      <c r="L7" s="558"/>
      <c r="M7" s="558"/>
      <c r="N7" s="558"/>
      <c r="O7" s="567" t="s">
        <v>24</v>
      </c>
    </row>
    <row r="8" spans="1:15" ht="3.75" customHeight="1" thickBot="1">
      <c r="A8" s="73"/>
      <c r="B8" s="72"/>
      <c r="C8" s="71"/>
      <c r="D8" s="70"/>
      <c r="E8" s="69"/>
      <c r="F8" s="559"/>
      <c r="G8" s="560"/>
      <c r="H8" s="560"/>
      <c r="I8" s="560"/>
      <c r="J8" s="560"/>
      <c r="K8" s="560"/>
      <c r="L8" s="560"/>
      <c r="M8" s="560"/>
      <c r="N8" s="560"/>
      <c r="O8" s="568"/>
    </row>
    <row r="9" spans="1:15" ht="21.75" customHeight="1" thickBot="1" thickTop="1">
      <c r="A9" s="582" t="s">
        <v>23</v>
      </c>
      <c r="B9" s="583"/>
      <c r="C9" s="584" t="s">
        <v>22</v>
      </c>
      <c r="D9" s="586" t="s">
        <v>21</v>
      </c>
      <c r="E9" s="570" t="s">
        <v>17</v>
      </c>
      <c r="F9" s="565" t="s">
        <v>22</v>
      </c>
      <c r="G9" s="562"/>
      <c r="H9" s="562"/>
      <c r="I9" s="561" t="s">
        <v>21</v>
      </c>
      <c r="J9" s="562"/>
      <c r="K9" s="563"/>
      <c r="L9" s="535" t="s">
        <v>20</v>
      </c>
      <c r="M9" s="81"/>
      <c r="N9" s="81"/>
      <c r="O9" s="568"/>
    </row>
    <row r="10" spans="1:15" s="62" customFormat="1" ht="18.75" customHeight="1" thickBot="1">
      <c r="A10" s="68"/>
      <c r="B10" s="67"/>
      <c r="C10" s="585"/>
      <c r="D10" s="587"/>
      <c r="E10" s="571"/>
      <c r="F10" s="65" t="s">
        <v>19</v>
      </c>
      <c r="G10" s="64" t="s">
        <v>18</v>
      </c>
      <c r="H10" s="63" t="s">
        <v>17</v>
      </c>
      <c r="I10" s="538" t="s">
        <v>19</v>
      </c>
      <c r="J10" s="64" t="s">
        <v>18</v>
      </c>
      <c r="K10" s="495" t="s">
        <v>17</v>
      </c>
      <c r="L10" s="482" t="s">
        <v>19</v>
      </c>
      <c r="M10" s="401" t="s">
        <v>18</v>
      </c>
      <c r="N10" s="66" t="s">
        <v>17</v>
      </c>
      <c r="O10" s="569"/>
    </row>
    <row r="11" spans="1:15" s="60" customFormat="1" ht="18.75" customHeight="1" thickTop="1">
      <c r="A11" s="578">
        <v>2014</v>
      </c>
      <c r="B11" s="53" t="s">
        <v>7</v>
      </c>
      <c r="C11" s="434">
        <v>1599393</v>
      </c>
      <c r="D11" s="435">
        <v>71544</v>
      </c>
      <c r="E11" s="379">
        <f aca="true" t="shared" si="0" ref="E11:E25">D11+C11</f>
        <v>1670937</v>
      </c>
      <c r="F11" s="434">
        <v>427044</v>
      </c>
      <c r="G11" s="436">
        <v>426759</v>
      </c>
      <c r="H11" s="437">
        <f aca="true" t="shared" si="1" ref="H11:H22">G11+F11</f>
        <v>853803</v>
      </c>
      <c r="I11" s="539">
        <v>4765</v>
      </c>
      <c r="J11" s="438">
        <v>4960</v>
      </c>
      <c r="K11" s="496">
        <f aca="true" t="shared" si="2" ref="K11:K22">J11+I11</f>
        <v>9725</v>
      </c>
      <c r="L11" s="536">
        <f aca="true" t="shared" si="3" ref="L11:L24">I11+F11</f>
        <v>431809</v>
      </c>
      <c r="M11" s="439">
        <f aca="true" t="shared" si="4" ref="M11:M24">J11+G11</f>
        <v>431719</v>
      </c>
      <c r="N11" s="415">
        <f aca="true" t="shared" si="5" ref="N11:N24">K11+H11</f>
        <v>863528</v>
      </c>
      <c r="O11" s="61">
        <f aca="true" t="shared" si="6" ref="O11:O24">N11+E11</f>
        <v>2534465</v>
      </c>
    </row>
    <row r="12" spans="1:15" ht="18.75" customHeight="1">
      <c r="A12" s="579"/>
      <c r="B12" s="53" t="s">
        <v>6</v>
      </c>
      <c r="C12" s="45">
        <v>1429191</v>
      </c>
      <c r="D12" s="52">
        <v>67740</v>
      </c>
      <c r="E12" s="380">
        <f t="shared" si="0"/>
        <v>1496931</v>
      </c>
      <c r="F12" s="45">
        <v>328054</v>
      </c>
      <c r="G12" s="44">
        <v>313667</v>
      </c>
      <c r="H12" s="49">
        <f t="shared" si="1"/>
        <v>641721</v>
      </c>
      <c r="I12" s="540">
        <v>3461</v>
      </c>
      <c r="J12" s="50">
        <v>3279</v>
      </c>
      <c r="K12" s="497">
        <f t="shared" si="2"/>
        <v>6740</v>
      </c>
      <c r="L12" s="485">
        <f t="shared" si="3"/>
        <v>331515</v>
      </c>
      <c r="M12" s="402">
        <f t="shared" si="4"/>
        <v>316946</v>
      </c>
      <c r="N12" s="416">
        <f t="shared" si="5"/>
        <v>648461</v>
      </c>
      <c r="O12" s="48">
        <f t="shared" si="6"/>
        <v>2145392</v>
      </c>
    </row>
    <row r="13" spans="1:15" ht="18.75" customHeight="1">
      <c r="A13" s="579"/>
      <c r="B13" s="53" t="s">
        <v>5</v>
      </c>
      <c r="C13" s="45">
        <v>1582445</v>
      </c>
      <c r="D13" s="52">
        <v>67756</v>
      </c>
      <c r="E13" s="380">
        <f t="shared" si="0"/>
        <v>1650201</v>
      </c>
      <c r="F13" s="45">
        <v>375041</v>
      </c>
      <c r="G13" s="44">
        <v>344515</v>
      </c>
      <c r="H13" s="49">
        <f t="shared" si="1"/>
        <v>719556</v>
      </c>
      <c r="I13" s="541">
        <v>5138</v>
      </c>
      <c r="J13" s="50">
        <v>2780</v>
      </c>
      <c r="K13" s="497">
        <f t="shared" si="2"/>
        <v>7918</v>
      </c>
      <c r="L13" s="485">
        <f t="shared" si="3"/>
        <v>380179</v>
      </c>
      <c r="M13" s="402">
        <f t="shared" si="4"/>
        <v>347295</v>
      </c>
      <c r="N13" s="416">
        <f t="shared" si="5"/>
        <v>727474</v>
      </c>
      <c r="O13" s="48">
        <f t="shared" si="6"/>
        <v>2377675</v>
      </c>
    </row>
    <row r="14" spans="1:15" ht="18.75" customHeight="1">
      <c r="A14" s="579"/>
      <c r="B14" s="53" t="s">
        <v>16</v>
      </c>
      <c r="C14" s="45">
        <v>1568453</v>
      </c>
      <c r="D14" s="52">
        <v>69583</v>
      </c>
      <c r="E14" s="380">
        <f t="shared" si="0"/>
        <v>1638036</v>
      </c>
      <c r="F14" s="45">
        <v>378041</v>
      </c>
      <c r="G14" s="44">
        <v>351944</v>
      </c>
      <c r="H14" s="49">
        <f t="shared" si="1"/>
        <v>729985</v>
      </c>
      <c r="I14" s="540">
        <v>4320</v>
      </c>
      <c r="J14" s="50">
        <v>4222</v>
      </c>
      <c r="K14" s="497">
        <f t="shared" si="2"/>
        <v>8542</v>
      </c>
      <c r="L14" s="485">
        <f t="shared" si="3"/>
        <v>382361</v>
      </c>
      <c r="M14" s="402">
        <f t="shared" si="4"/>
        <v>356166</v>
      </c>
      <c r="N14" s="416">
        <f t="shared" si="5"/>
        <v>738527</v>
      </c>
      <c r="O14" s="48">
        <f t="shared" si="6"/>
        <v>2376563</v>
      </c>
    </row>
    <row r="15" spans="1:15" s="60" customFormat="1" ht="18.75" customHeight="1">
      <c r="A15" s="579"/>
      <c r="B15" s="53" t="s">
        <v>15</v>
      </c>
      <c r="C15" s="45">
        <v>1603565</v>
      </c>
      <c r="D15" s="52">
        <v>70357</v>
      </c>
      <c r="E15" s="380">
        <f t="shared" si="0"/>
        <v>1673922</v>
      </c>
      <c r="F15" s="45">
        <v>373938</v>
      </c>
      <c r="G15" s="44">
        <v>362149</v>
      </c>
      <c r="H15" s="49">
        <f t="shared" si="1"/>
        <v>736087</v>
      </c>
      <c r="I15" s="540">
        <v>2376</v>
      </c>
      <c r="J15" s="50">
        <v>2507</v>
      </c>
      <c r="K15" s="497">
        <f t="shared" si="2"/>
        <v>4883</v>
      </c>
      <c r="L15" s="485">
        <f t="shared" si="3"/>
        <v>376314</v>
      </c>
      <c r="M15" s="402">
        <f t="shared" si="4"/>
        <v>364656</v>
      </c>
      <c r="N15" s="416">
        <f t="shared" si="5"/>
        <v>740970</v>
      </c>
      <c r="O15" s="48">
        <f t="shared" si="6"/>
        <v>2414892</v>
      </c>
    </row>
    <row r="16" spans="1:15" s="376" customFormat="1" ht="18.75" customHeight="1">
      <c r="A16" s="579"/>
      <c r="B16" s="59" t="s">
        <v>14</v>
      </c>
      <c r="C16" s="45">
        <v>1625690</v>
      </c>
      <c r="D16" s="52">
        <v>73635</v>
      </c>
      <c r="E16" s="380">
        <f t="shared" si="0"/>
        <v>1699325</v>
      </c>
      <c r="F16" s="45">
        <v>438450</v>
      </c>
      <c r="G16" s="44">
        <v>403645</v>
      </c>
      <c r="H16" s="49">
        <f t="shared" si="1"/>
        <v>842095</v>
      </c>
      <c r="I16" s="540">
        <v>4788</v>
      </c>
      <c r="J16" s="50">
        <v>3873</v>
      </c>
      <c r="K16" s="497">
        <f t="shared" si="2"/>
        <v>8661</v>
      </c>
      <c r="L16" s="485">
        <f t="shared" si="3"/>
        <v>443238</v>
      </c>
      <c r="M16" s="402">
        <f t="shared" si="4"/>
        <v>407518</v>
      </c>
      <c r="N16" s="416">
        <f t="shared" si="5"/>
        <v>850756</v>
      </c>
      <c r="O16" s="48">
        <f t="shared" si="6"/>
        <v>2550081</v>
      </c>
    </row>
    <row r="17" spans="1:15" s="389" customFormat="1" ht="18.75" customHeight="1">
      <c r="A17" s="579"/>
      <c r="B17" s="53" t="s">
        <v>13</v>
      </c>
      <c r="C17" s="45">
        <v>1759202</v>
      </c>
      <c r="D17" s="52">
        <v>82715</v>
      </c>
      <c r="E17" s="380">
        <f t="shared" si="0"/>
        <v>1841917</v>
      </c>
      <c r="F17" s="45">
        <v>426675</v>
      </c>
      <c r="G17" s="44">
        <v>488006</v>
      </c>
      <c r="H17" s="49">
        <f t="shared" si="1"/>
        <v>914681</v>
      </c>
      <c r="I17" s="540">
        <v>2473</v>
      </c>
      <c r="J17" s="50">
        <v>3583</v>
      </c>
      <c r="K17" s="497">
        <f t="shared" si="2"/>
        <v>6056</v>
      </c>
      <c r="L17" s="485">
        <f t="shared" si="3"/>
        <v>429148</v>
      </c>
      <c r="M17" s="402">
        <f t="shared" si="4"/>
        <v>491589</v>
      </c>
      <c r="N17" s="416">
        <f t="shared" si="5"/>
        <v>920737</v>
      </c>
      <c r="O17" s="48">
        <f t="shared" si="6"/>
        <v>2762654</v>
      </c>
    </row>
    <row r="18" spans="1:15" s="400" customFormat="1" ht="18.75" customHeight="1">
      <c r="A18" s="579"/>
      <c r="B18" s="53" t="s">
        <v>12</v>
      </c>
      <c r="C18" s="45">
        <v>1737123</v>
      </c>
      <c r="D18" s="52">
        <v>79709</v>
      </c>
      <c r="E18" s="380">
        <f t="shared" si="0"/>
        <v>1816832</v>
      </c>
      <c r="F18" s="45">
        <v>486558</v>
      </c>
      <c r="G18" s="44">
        <v>456240</v>
      </c>
      <c r="H18" s="49">
        <f t="shared" si="1"/>
        <v>942798</v>
      </c>
      <c r="I18" s="540">
        <v>2805</v>
      </c>
      <c r="J18" s="50">
        <v>2709</v>
      </c>
      <c r="K18" s="497">
        <f t="shared" si="2"/>
        <v>5514</v>
      </c>
      <c r="L18" s="485">
        <f t="shared" si="3"/>
        <v>489363</v>
      </c>
      <c r="M18" s="402">
        <f t="shared" si="4"/>
        <v>458949</v>
      </c>
      <c r="N18" s="416">
        <f t="shared" si="5"/>
        <v>948312</v>
      </c>
      <c r="O18" s="48">
        <f t="shared" si="6"/>
        <v>2765144</v>
      </c>
    </row>
    <row r="19" spans="1:15" ht="18.75" customHeight="1">
      <c r="A19" s="579"/>
      <c r="B19" s="53" t="s">
        <v>11</v>
      </c>
      <c r="C19" s="45">
        <v>1711230</v>
      </c>
      <c r="D19" s="52">
        <v>70698</v>
      </c>
      <c r="E19" s="380">
        <f t="shared" si="0"/>
        <v>1781928</v>
      </c>
      <c r="F19" s="45">
        <v>430556</v>
      </c>
      <c r="G19" s="44">
        <v>401864</v>
      </c>
      <c r="H19" s="49">
        <f t="shared" si="1"/>
        <v>832420</v>
      </c>
      <c r="I19" s="540">
        <v>3061</v>
      </c>
      <c r="J19" s="50">
        <v>3059</v>
      </c>
      <c r="K19" s="497">
        <f t="shared" si="2"/>
        <v>6120</v>
      </c>
      <c r="L19" s="485">
        <f t="shared" si="3"/>
        <v>433617</v>
      </c>
      <c r="M19" s="402">
        <f t="shared" si="4"/>
        <v>404923</v>
      </c>
      <c r="N19" s="416">
        <f t="shared" si="5"/>
        <v>838540</v>
      </c>
      <c r="O19" s="48">
        <f t="shared" si="6"/>
        <v>2620468</v>
      </c>
    </row>
    <row r="20" spans="1:15" s="409" customFormat="1" ht="18.75" customHeight="1">
      <c r="A20" s="580"/>
      <c r="B20" s="53" t="s">
        <v>10</v>
      </c>
      <c r="C20" s="45">
        <v>1868616</v>
      </c>
      <c r="D20" s="52">
        <v>79080</v>
      </c>
      <c r="E20" s="380">
        <f t="shared" si="0"/>
        <v>1947696</v>
      </c>
      <c r="F20" s="45">
        <v>414804</v>
      </c>
      <c r="G20" s="44">
        <v>424836</v>
      </c>
      <c r="H20" s="49">
        <f t="shared" si="1"/>
        <v>839640</v>
      </c>
      <c r="I20" s="540">
        <v>3792</v>
      </c>
      <c r="J20" s="50">
        <v>3968</v>
      </c>
      <c r="K20" s="497">
        <f t="shared" si="2"/>
        <v>7760</v>
      </c>
      <c r="L20" s="485">
        <f t="shared" si="3"/>
        <v>418596</v>
      </c>
      <c r="M20" s="402">
        <f t="shared" si="4"/>
        <v>428804</v>
      </c>
      <c r="N20" s="416">
        <f t="shared" si="5"/>
        <v>847400</v>
      </c>
      <c r="O20" s="48">
        <f t="shared" si="6"/>
        <v>2795096</v>
      </c>
    </row>
    <row r="21" spans="1:15" s="47" customFormat="1" ht="18.75" customHeight="1">
      <c r="A21" s="579"/>
      <c r="B21" s="53" t="s">
        <v>9</v>
      </c>
      <c r="C21" s="45">
        <v>1767843</v>
      </c>
      <c r="D21" s="52">
        <v>74565</v>
      </c>
      <c r="E21" s="380">
        <f t="shared" si="0"/>
        <v>1842408</v>
      </c>
      <c r="F21" s="45">
        <v>419463</v>
      </c>
      <c r="G21" s="44">
        <v>433626</v>
      </c>
      <c r="H21" s="49">
        <f t="shared" si="1"/>
        <v>853089</v>
      </c>
      <c r="I21" s="540">
        <v>3657</v>
      </c>
      <c r="J21" s="50">
        <v>3335</v>
      </c>
      <c r="K21" s="497">
        <f t="shared" si="2"/>
        <v>6992</v>
      </c>
      <c r="L21" s="485">
        <f t="shared" si="3"/>
        <v>423120</v>
      </c>
      <c r="M21" s="402">
        <f t="shared" si="4"/>
        <v>436961</v>
      </c>
      <c r="N21" s="416">
        <f t="shared" si="5"/>
        <v>860081</v>
      </c>
      <c r="O21" s="48">
        <f t="shared" si="6"/>
        <v>2702489</v>
      </c>
    </row>
    <row r="22" spans="1:15" ht="18.75" customHeight="1" thickBot="1">
      <c r="A22" s="581"/>
      <c r="B22" s="53" t="s">
        <v>8</v>
      </c>
      <c r="C22" s="45">
        <v>1850648</v>
      </c>
      <c r="D22" s="52">
        <v>90077</v>
      </c>
      <c r="E22" s="380">
        <f t="shared" si="0"/>
        <v>1940725</v>
      </c>
      <c r="F22" s="45">
        <v>457194</v>
      </c>
      <c r="G22" s="44">
        <v>511935</v>
      </c>
      <c r="H22" s="49">
        <f t="shared" si="1"/>
        <v>969129</v>
      </c>
      <c r="I22" s="540">
        <v>5850</v>
      </c>
      <c r="J22" s="50">
        <v>5718</v>
      </c>
      <c r="K22" s="497">
        <f t="shared" si="2"/>
        <v>11568</v>
      </c>
      <c r="L22" s="485">
        <f t="shared" si="3"/>
        <v>463044</v>
      </c>
      <c r="M22" s="402">
        <f t="shared" si="4"/>
        <v>517653</v>
      </c>
      <c r="N22" s="416">
        <f t="shared" si="5"/>
        <v>980697</v>
      </c>
      <c r="O22" s="48">
        <f t="shared" si="6"/>
        <v>2921422</v>
      </c>
    </row>
    <row r="23" spans="1:15" ht="3.75" customHeight="1">
      <c r="A23" s="58"/>
      <c r="B23" s="57"/>
      <c r="C23" s="56"/>
      <c r="D23" s="55"/>
      <c r="E23" s="381">
        <f t="shared" si="0"/>
        <v>0</v>
      </c>
      <c r="F23" s="35"/>
      <c r="G23" s="34"/>
      <c r="H23" s="33"/>
      <c r="I23" s="542"/>
      <c r="J23" s="34"/>
      <c r="K23" s="498"/>
      <c r="L23" s="537">
        <f t="shared" si="3"/>
        <v>0</v>
      </c>
      <c r="M23" s="403">
        <f t="shared" si="4"/>
        <v>0</v>
      </c>
      <c r="N23" s="417">
        <f t="shared" si="5"/>
        <v>0</v>
      </c>
      <c r="O23" s="32">
        <f t="shared" si="6"/>
        <v>0</v>
      </c>
    </row>
    <row r="24" spans="1:15" ht="19.5" customHeight="1">
      <c r="A24" s="54">
        <v>2015</v>
      </c>
      <c r="B24" s="80" t="s">
        <v>7</v>
      </c>
      <c r="C24" s="45">
        <v>1811969</v>
      </c>
      <c r="D24" s="52">
        <v>74643</v>
      </c>
      <c r="E24" s="380">
        <f t="shared" si="0"/>
        <v>1886612</v>
      </c>
      <c r="F24" s="51">
        <v>500267</v>
      </c>
      <c r="G24" s="44">
        <v>493422</v>
      </c>
      <c r="H24" s="49">
        <f>G24+F24</f>
        <v>993689</v>
      </c>
      <c r="I24" s="540">
        <v>5930</v>
      </c>
      <c r="J24" s="50">
        <v>6240</v>
      </c>
      <c r="K24" s="497">
        <f>J24+I24</f>
        <v>12170</v>
      </c>
      <c r="L24" s="485">
        <f t="shared" si="3"/>
        <v>506197</v>
      </c>
      <c r="M24" s="402">
        <f t="shared" si="4"/>
        <v>499662</v>
      </c>
      <c r="N24" s="416">
        <f t="shared" si="5"/>
        <v>1005859</v>
      </c>
      <c r="O24" s="48">
        <f t="shared" si="6"/>
        <v>2892471</v>
      </c>
    </row>
    <row r="25" spans="1:15" ht="19.5" customHeight="1" thickBot="1">
      <c r="A25" s="54"/>
      <c r="B25" s="80" t="s">
        <v>6</v>
      </c>
      <c r="C25" s="45">
        <v>1541753</v>
      </c>
      <c r="D25" s="52">
        <v>65326</v>
      </c>
      <c r="E25" s="380">
        <f t="shared" si="0"/>
        <v>1607079</v>
      </c>
      <c r="F25" s="51">
        <v>376915</v>
      </c>
      <c r="G25" s="44">
        <v>359389</v>
      </c>
      <c r="H25" s="49">
        <f>G25+F25</f>
        <v>736304</v>
      </c>
      <c r="I25" s="540">
        <v>3673</v>
      </c>
      <c r="J25" s="50">
        <v>3833</v>
      </c>
      <c r="K25" s="497">
        <f>J25+I25</f>
        <v>7506</v>
      </c>
      <c r="L25" s="485">
        <f>I25+F25</f>
        <v>380588</v>
      </c>
      <c r="M25" s="402">
        <f>J25+G25</f>
        <v>363222</v>
      </c>
      <c r="N25" s="416">
        <f>K25+H25</f>
        <v>743810</v>
      </c>
      <c r="O25" s="48">
        <f>N25+E25</f>
        <v>2350889</v>
      </c>
    </row>
    <row r="26" spans="1:15" ht="18" customHeight="1">
      <c r="A26" s="46" t="s">
        <v>4</v>
      </c>
      <c r="B26" s="36"/>
      <c r="C26" s="35"/>
      <c r="D26" s="34"/>
      <c r="E26" s="382"/>
      <c r="F26" s="35"/>
      <c r="G26" s="34"/>
      <c r="H26" s="33"/>
      <c r="I26" s="542"/>
      <c r="J26" s="34"/>
      <c r="K26" s="498"/>
      <c r="L26" s="537"/>
      <c r="M26" s="403"/>
      <c r="N26" s="417"/>
      <c r="O26" s="32"/>
    </row>
    <row r="27" spans="1:15" ht="18" customHeight="1">
      <c r="A27" s="31" t="s">
        <v>148</v>
      </c>
      <c r="B27" s="42"/>
      <c r="C27" s="45">
        <f>SUM(C11:C12)</f>
        <v>3028584</v>
      </c>
      <c r="D27" s="44">
        <f aca="true" t="shared" si="7" ref="D27:O27">SUM(D11:D12)</f>
        <v>139284</v>
      </c>
      <c r="E27" s="383">
        <f t="shared" si="7"/>
        <v>3167868</v>
      </c>
      <c r="F27" s="45">
        <f t="shared" si="7"/>
        <v>755098</v>
      </c>
      <c r="G27" s="44">
        <f t="shared" si="7"/>
        <v>740426</v>
      </c>
      <c r="H27" s="480">
        <f t="shared" si="7"/>
        <v>1495524</v>
      </c>
      <c r="I27" s="543">
        <f t="shared" si="7"/>
        <v>8226</v>
      </c>
      <c r="J27" s="44">
        <f t="shared" si="7"/>
        <v>8239</v>
      </c>
      <c r="K27" s="499">
        <f t="shared" si="7"/>
        <v>16465</v>
      </c>
      <c r="L27" s="487">
        <f t="shared" si="7"/>
        <v>763324</v>
      </c>
      <c r="M27" s="404">
        <f t="shared" si="7"/>
        <v>748665</v>
      </c>
      <c r="N27" s="418">
        <f t="shared" si="7"/>
        <v>1511989</v>
      </c>
      <c r="O27" s="43">
        <f t="shared" si="7"/>
        <v>4679857</v>
      </c>
    </row>
    <row r="28" spans="1:15" ht="18" customHeight="1" thickBot="1">
      <c r="A28" s="31" t="s">
        <v>447</v>
      </c>
      <c r="B28" s="42"/>
      <c r="C28" s="41">
        <f>SUM(C24:C25)</f>
        <v>3353722</v>
      </c>
      <c r="D28" s="39">
        <f aca="true" t="shared" si="8" ref="D28:O28">SUM(D24:D25)</f>
        <v>139969</v>
      </c>
      <c r="E28" s="384">
        <f t="shared" si="8"/>
        <v>3493691</v>
      </c>
      <c r="F28" s="40">
        <f t="shared" si="8"/>
        <v>877182</v>
      </c>
      <c r="G28" s="39">
        <f t="shared" si="8"/>
        <v>852811</v>
      </c>
      <c r="H28" s="481">
        <f t="shared" si="8"/>
        <v>1729993</v>
      </c>
      <c r="I28" s="544">
        <f t="shared" si="8"/>
        <v>9603</v>
      </c>
      <c r="J28" s="39">
        <f t="shared" si="8"/>
        <v>10073</v>
      </c>
      <c r="K28" s="500">
        <f t="shared" si="8"/>
        <v>19676</v>
      </c>
      <c r="L28" s="488">
        <f t="shared" si="8"/>
        <v>886785</v>
      </c>
      <c r="M28" s="405">
        <f t="shared" si="8"/>
        <v>862884</v>
      </c>
      <c r="N28" s="419">
        <f t="shared" si="8"/>
        <v>1749669</v>
      </c>
      <c r="O28" s="38">
        <f t="shared" si="8"/>
        <v>5243360</v>
      </c>
    </row>
    <row r="29" spans="1:15" ht="17.25" customHeight="1">
      <c r="A29" s="37" t="s">
        <v>3</v>
      </c>
      <c r="B29" s="36"/>
      <c r="C29" s="35"/>
      <c r="D29" s="34"/>
      <c r="E29" s="385"/>
      <c r="F29" s="35"/>
      <c r="G29" s="34"/>
      <c r="H29" s="33"/>
      <c r="I29" s="542"/>
      <c r="J29" s="34"/>
      <c r="K29" s="498"/>
      <c r="L29" s="537"/>
      <c r="M29" s="403"/>
      <c r="N29" s="420"/>
      <c r="O29" s="32"/>
    </row>
    <row r="30" spans="1:15" ht="17.25" customHeight="1">
      <c r="A30" s="31" t="s">
        <v>448</v>
      </c>
      <c r="B30" s="30"/>
      <c r="C30" s="440">
        <f>(C25/C12-1)*100</f>
        <v>7.875924211669405</v>
      </c>
      <c r="D30" s="441">
        <f aca="true" t="shared" si="9" ref="D30:O30">(D25/D12-1)*100</f>
        <v>-3.563625627398881</v>
      </c>
      <c r="E30" s="442">
        <f t="shared" si="9"/>
        <v>7.3582549897089455</v>
      </c>
      <c r="F30" s="440">
        <f t="shared" si="9"/>
        <v>14.894194248507864</v>
      </c>
      <c r="G30" s="443">
        <f t="shared" si="9"/>
        <v>14.576605125818155</v>
      </c>
      <c r="H30" s="444">
        <f t="shared" si="9"/>
        <v>14.738959766004234</v>
      </c>
      <c r="I30" s="545">
        <f t="shared" si="9"/>
        <v>6.1253972840219495</v>
      </c>
      <c r="J30" s="441">
        <f t="shared" si="9"/>
        <v>16.895394937480933</v>
      </c>
      <c r="K30" s="501">
        <f t="shared" si="9"/>
        <v>11.364985163204743</v>
      </c>
      <c r="L30" s="489">
        <f t="shared" si="9"/>
        <v>14.802648447279921</v>
      </c>
      <c r="M30" s="445">
        <f t="shared" si="9"/>
        <v>14.600594423024749</v>
      </c>
      <c r="N30" s="446">
        <f t="shared" si="9"/>
        <v>14.703891213195552</v>
      </c>
      <c r="O30" s="447">
        <f t="shared" si="9"/>
        <v>9.578529238479504</v>
      </c>
    </row>
    <row r="31" spans="1:15" ht="7.5" customHeight="1" thickBot="1">
      <c r="A31" s="29"/>
      <c r="B31" s="28"/>
      <c r="C31" s="27"/>
      <c r="D31" s="26"/>
      <c r="E31" s="386"/>
      <c r="F31" s="25"/>
      <c r="G31" s="24"/>
      <c r="H31" s="23"/>
      <c r="I31" s="546"/>
      <c r="J31" s="24"/>
      <c r="K31" s="502"/>
      <c r="L31" s="490"/>
      <c r="M31" s="406"/>
      <c r="N31" s="421"/>
      <c r="O31" s="22"/>
    </row>
    <row r="32" spans="1:15" ht="17.25" customHeight="1">
      <c r="A32" s="21" t="s">
        <v>2</v>
      </c>
      <c r="B32" s="20"/>
      <c r="C32" s="19"/>
      <c r="D32" s="18"/>
      <c r="E32" s="387"/>
      <c r="F32" s="17"/>
      <c r="G32" s="16"/>
      <c r="H32" s="15"/>
      <c r="I32" s="547"/>
      <c r="J32" s="16"/>
      <c r="K32" s="503"/>
      <c r="L32" s="491"/>
      <c r="M32" s="407"/>
      <c r="N32" s="422"/>
      <c r="O32" s="14"/>
    </row>
    <row r="33" spans="1:15" ht="17.25" customHeight="1" thickBot="1">
      <c r="A33" s="431" t="s">
        <v>449</v>
      </c>
      <c r="B33" s="13"/>
      <c r="C33" s="12">
        <f aca="true" t="shared" si="10" ref="C33:O33">(C28/C27-1)*100</f>
        <v>10.735644116194232</v>
      </c>
      <c r="D33" s="10">
        <f t="shared" si="10"/>
        <v>0.49180092472933534</v>
      </c>
      <c r="E33" s="388">
        <f t="shared" si="10"/>
        <v>10.285245471086558</v>
      </c>
      <c r="F33" s="12">
        <f t="shared" si="10"/>
        <v>16.16796760155634</v>
      </c>
      <c r="G33" s="11">
        <f t="shared" si="10"/>
        <v>15.178424312490367</v>
      </c>
      <c r="H33" s="9">
        <f t="shared" si="10"/>
        <v>15.678049967770491</v>
      </c>
      <c r="I33" s="548">
        <f t="shared" si="10"/>
        <v>16.73960612691465</v>
      </c>
      <c r="J33" s="10">
        <f t="shared" si="10"/>
        <v>22.259983007646554</v>
      </c>
      <c r="K33" s="504">
        <f t="shared" si="10"/>
        <v>19.50197388399635</v>
      </c>
      <c r="L33" s="492">
        <f t="shared" si="10"/>
        <v>16.17412789326682</v>
      </c>
      <c r="M33" s="408">
        <f t="shared" si="10"/>
        <v>15.256356314239339</v>
      </c>
      <c r="N33" s="423">
        <f t="shared" si="10"/>
        <v>15.719691082408671</v>
      </c>
      <c r="O33" s="8">
        <f t="shared" si="10"/>
        <v>12.041030313533074</v>
      </c>
    </row>
    <row r="34" spans="1:14" s="5" customFormat="1" ht="17.25" customHeight="1" thickTop="1">
      <c r="A34" s="79" t="s">
        <v>1</v>
      </c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="5" customFormat="1" ht="13.5" customHeight="1">
      <c r="A35" s="79" t="s">
        <v>0</v>
      </c>
    </row>
    <row r="36" spans="1:14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65516" ht="14.25">
      <c r="C65516" s="2" t="e">
        <f>((C65512/C65499)-1)*100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I9:K9"/>
    <mergeCell ref="N1:O1"/>
    <mergeCell ref="C7:E7"/>
    <mergeCell ref="O7:O10"/>
    <mergeCell ref="E9:E10"/>
    <mergeCell ref="A4:O5"/>
  </mergeCells>
  <conditionalFormatting sqref="A30:B30 P30:IV30 A33:B33 P33:IV33">
    <cfRule type="cellIs" priority="1" dxfId="91" operator="lessThan" stopIfTrue="1">
      <formula>0</formula>
    </cfRule>
  </conditionalFormatting>
  <conditionalFormatting sqref="C29:O33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  <ignoredErrors>
    <ignoredError sqref="C27:K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65516"/>
  <sheetViews>
    <sheetView showGridLines="0" zoomScale="88" zoomScaleNormal="88" zoomScalePageLayoutView="0" workbookViewId="0" topLeftCell="A4">
      <selection activeCell="N33" sqref="N33"/>
    </sheetView>
  </sheetViews>
  <sheetFormatPr defaultColWidth="11.00390625" defaultRowHeight="15"/>
  <cols>
    <col min="1" max="1" width="9.8515625" style="1" customWidth="1"/>
    <col min="2" max="2" width="21.28125" style="1" customWidth="1"/>
    <col min="3" max="3" width="11.7109375" style="1" customWidth="1"/>
    <col min="4" max="5" width="9.421875" style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64" t="s">
        <v>28</v>
      </c>
      <c r="O1" s="564"/>
    </row>
    <row r="2" ht="5.25" customHeight="1"/>
    <row r="3" ht="4.5" customHeight="1" thickBot="1"/>
    <row r="4" spans="1:15" ht="13.5" customHeight="1" thickTop="1">
      <c r="A4" s="572" t="s">
        <v>32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4"/>
    </row>
    <row r="5" spans="1:15" ht="12.75" customHeight="1">
      <c r="A5" s="575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7"/>
    </row>
    <row r="6" spans="1:15" ht="5.25" customHeight="1" thickBot="1">
      <c r="A6" s="78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6"/>
    </row>
    <row r="7" spans="1:15" ht="16.5" customHeight="1" thickTop="1">
      <c r="A7" s="75"/>
      <c r="B7" s="74"/>
      <c r="C7" s="565" t="s">
        <v>26</v>
      </c>
      <c r="D7" s="562"/>
      <c r="E7" s="566"/>
      <c r="F7" s="557" t="s">
        <v>25</v>
      </c>
      <c r="G7" s="558"/>
      <c r="H7" s="558"/>
      <c r="I7" s="558"/>
      <c r="J7" s="558"/>
      <c r="K7" s="558"/>
      <c r="L7" s="558"/>
      <c r="M7" s="558"/>
      <c r="N7" s="589"/>
      <c r="O7" s="567" t="s">
        <v>24</v>
      </c>
    </row>
    <row r="8" spans="1:15" ht="3.75" customHeight="1" thickBot="1">
      <c r="A8" s="73"/>
      <c r="B8" s="72"/>
      <c r="C8" s="71"/>
      <c r="D8" s="70"/>
      <c r="E8" s="69"/>
      <c r="F8" s="559"/>
      <c r="G8" s="560"/>
      <c r="H8" s="560"/>
      <c r="I8" s="560"/>
      <c r="J8" s="560"/>
      <c r="K8" s="560"/>
      <c r="L8" s="560"/>
      <c r="M8" s="560"/>
      <c r="N8" s="590"/>
      <c r="O8" s="568"/>
    </row>
    <row r="9" spans="1:15" ht="21.75" customHeight="1" thickBot="1" thickTop="1">
      <c r="A9" s="582" t="s">
        <v>23</v>
      </c>
      <c r="B9" s="583"/>
      <c r="C9" s="584" t="s">
        <v>22</v>
      </c>
      <c r="D9" s="586" t="s">
        <v>21</v>
      </c>
      <c r="E9" s="570" t="s">
        <v>17</v>
      </c>
      <c r="F9" s="565" t="s">
        <v>22</v>
      </c>
      <c r="G9" s="562"/>
      <c r="H9" s="562"/>
      <c r="I9" s="588" t="s">
        <v>21</v>
      </c>
      <c r="J9" s="562"/>
      <c r="K9" s="563"/>
      <c r="L9" s="493" t="s">
        <v>20</v>
      </c>
      <c r="M9" s="81"/>
      <c r="N9" s="81"/>
      <c r="O9" s="568"/>
    </row>
    <row r="10" spans="1:15" s="62" customFormat="1" ht="18.75" customHeight="1" thickBot="1">
      <c r="A10" s="68"/>
      <c r="B10" s="67"/>
      <c r="C10" s="585"/>
      <c r="D10" s="587"/>
      <c r="E10" s="571"/>
      <c r="F10" s="65" t="s">
        <v>31</v>
      </c>
      <c r="G10" s="64" t="s">
        <v>30</v>
      </c>
      <c r="H10" s="63" t="s">
        <v>17</v>
      </c>
      <c r="I10" s="482" t="s">
        <v>31</v>
      </c>
      <c r="J10" s="64" t="s">
        <v>30</v>
      </c>
      <c r="K10" s="495" t="s">
        <v>17</v>
      </c>
      <c r="L10" s="494" t="s">
        <v>31</v>
      </c>
      <c r="M10" s="401" t="s">
        <v>30</v>
      </c>
      <c r="N10" s="505" t="s">
        <v>17</v>
      </c>
      <c r="O10" s="569"/>
    </row>
    <row r="11" spans="1:15" s="60" customFormat="1" ht="18.75" customHeight="1" thickTop="1">
      <c r="A11" s="578">
        <v>2014</v>
      </c>
      <c r="B11" s="53" t="s">
        <v>7</v>
      </c>
      <c r="C11" s="434">
        <v>10653.711999999998</v>
      </c>
      <c r="D11" s="435">
        <v>1017.6409999999993</v>
      </c>
      <c r="E11" s="379">
        <f aca="true" t="shared" si="0" ref="E11:E24">D11+C11</f>
        <v>11671.352999999997</v>
      </c>
      <c r="F11" s="434">
        <v>25908.55299999999</v>
      </c>
      <c r="G11" s="436">
        <v>12976.106999999996</v>
      </c>
      <c r="H11" s="437">
        <f aca="true" t="shared" si="1" ref="H11:H22">G11+F11</f>
        <v>38884.65999999999</v>
      </c>
      <c r="I11" s="483">
        <v>4100.289</v>
      </c>
      <c r="J11" s="438">
        <v>1868.2300000000005</v>
      </c>
      <c r="K11" s="496">
        <f aca="true" t="shared" si="2" ref="K11:K22">J11+I11</f>
        <v>5968.519</v>
      </c>
      <c r="L11" s="437">
        <f aca="true" t="shared" si="3" ref="L11:N24">I11+F11</f>
        <v>30008.84199999999</v>
      </c>
      <c r="M11" s="439">
        <f t="shared" si="3"/>
        <v>14844.336999999996</v>
      </c>
      <c r="N11" s="415">
        <f t="shared" si="3"/>
        <v>44853.17899999999</v>
      </c>
      <c r="O11" s="61">
        <f aca="true" t="shared" si="4" ref="O11:O24">N11+E11</f>
        <v>56524.531999999985</v>
      </c>
    </row>
    <row r="12" spans="1:15" ht="18.75" customHeight="1">
      <c r="A12" s="579"/>
      <c r="B12" s="53" t="s">
        <v>6</v>
      </c>
      <c r="C12" s="45">
        <v>10965.95799999999</v>
      </c>
      <c r="D12" s="52">
        <v>836.9979999999988</v>
      </c>
      <c r="E12" s="380">
        <f t="shared" si="0"/>
        <v>11802.95599999999</v>
      </c>
      <c r="F12" s="45">
        <v>26864.515999999992</v>
      </c>
      <c r="G12" s="44">
        <v>13515.879</v>
      </c>
      <c r="H12" s="49">
        <f t="shared" si="1"/>
        <v>40380.39499999999</v>
      </c>
      <c r="I12" s="484">
        <v>3039.6059999999993</v>
      </c>
      <c r="J12" s="50">
        <v>1770.657</v>
      </c>
      <c r="K12" s="497">
        <f t="shared" si="2"/>
        <v>4810.262999999999</v>
      </c>
      <c r="L12" s="49">
        <f t="shared" si="3"/>
        <v>29904.121999999992</v>
      </c>
      <c r="M12" s="402">
        <f t="shared" si="3"/>
        <v>15286.536</v>
      </c>
      <c r="N12" s="416">
        <f t="shared" si="3"/>
        <v>45190.65799999999</v>
      </c>
      <c r="O12" s="48">
        <f t="shared" si="4"/>
        <v>56993.61399999998</v>
      </c>
    </row>
    <row r="13" spans="1:15" ht="18.75" customHeight="1">
      <c r="A13" s="579"/>
      <c r="B13" s="53" t="s">
        <v>5</v>
      </c>
      <c r="C13" s="45">
        <v>11596.465999999988</v>
      </c>
      <c r="D13" s="52">
        <v>1472.2190000000003</v>
      </c>
      <c r="E13" s="380">
        <f t="shared" si="0"/>
        <v>13068.684999999989</v>
      </c>
      <c r="F13" s="45">
        <v>24265.558000000005</v>
      </c>
      <c r="G13" s="44">
        <v>15489.086999999994</v>
      </c>
      <c r="H13" s="49">
        <f t="shared" si="1"/>
        <v>39754.645</v>
      </c>
      <c r="I13" s="485">
        <v>2973.897</v>
      </c>
      <c r="J13" s="50">
        <v>2387.3499999999995</v>
      </c>
      <c r="K13" s="497">
        <f t="shared" si="2"/>
        <v>5361.246999999999</v>
      </c>
      <c r="L13" s="49">
        <f t="shared" si="3"/>
        <v>27239.455000000005</v>
      </c>
      <c r="M13" s="402">
        <f t="shared" si="3"/>
        <v>17876.436999999994</v>
      </c>
      <c r="N13" s="416">
        <f t="shared" si="3"/>
        <v>45115.89199999999</v>
      </c>
      <c r="O13" s="48">
        <f t="shared" si="4"/>
        <v>58184.57699999998</v>
      </c>
    </row>
    <row r="14" spans="1:15" ht="18.75" customHeight="1">
      <c r="A14" s="579"/>
      <c r="B14" s="53" t="s">
        <v>16</v>
      </c>
      <c r="C14" s="45">
        <v>11967.662999999997</v>
      </c>
      <c r="D14" s="52">
        <v>1041.5039999999995</v>
      </c>
      <c r="E14" s="380">
        <f t="shared" si="0"/>
        <v>13009.166999999996</v>
      </c>
      <c r="F14" s="45">
        <v>31124.71500000001</v>
      </c>
      <c r="G14" s="44">
        <v>14376.518000000002</v>
      </c>
      <c r="H14" s="49">
        <f t="shared" si="1"/>
        <v>45501.233000000015</v>
      </c>
      <c r="I14" s="484">
        <v>6392.021</v>
      </c>
      <c r="J14" s="50">
        <v>2698.463</v>
      </c>
      <c r="K14" s="497">
        <f t="shared" si="2"/>
        <v>9090.484</v>
      </c>
      <c r="L14" s="49">
        <f t="shared" si="3"/>
        <v>37516.73600000001</v>
      </c>
      <c r="M14" s="402">
        <f t="shared" si="3"/>
        <v>17074.981000000003</v>
      </c>
      <c r="N14" s="416">
        <f t="shared" si="3"/>
        <v>54591.71700000002</v>
      </c>
      <c r="O14" s="48">
        <f t="shared" si="4"/>
        <v>67600.88400000002</v>
      </c>
    </row>
    <row r="15" spans="1:15" s="60" customFormat="1" ht="18.75" customHeight="1">
      <c r="A15" s="579"/>
      <c r="B15" s="53" t="s">
        <v>15</v>
      </c>
      <c r="C15" s="45">
        <v>13462.749000000005</v>
      </c>
      <c r="D15" s="52">
        <v>1292.659999999999</v>
      </c>
      <c r="E15" s="380">
        <f t="shared" si="0"/>
        <v>14755.409000000003</v>
      </c>
      <c r="F15" s="45">
        <v>29412.062999999995</v>
      </c>
      <c r="G15" s="44">
        <v>15499.041999999998</v>
      </c>
      <c r="H15" s="49">
        <f t="shared" si="1"/>
        <v>44911.104999999996</v>
      </c>
      <c r="I15" s="484">
        <v>3798.7889999999998</v>
      </c>
      <c r="J15" s="50">
        <v>1374.618</v>
      </c>
      <c r="K15" s="497">
        <f t="shared" si="2"/>
        <v>5173.406999999999</v>
      </c>
      <c r="L15" s="49">
        <f t="shared" si="3"/>
        <v>33210.85199999999</v>
      </c>
      <c r="M15" s="402">
        <f t="shared" si="3"/>
        <v>16873.659999999996</v>
      </c>
      <c r="N15" s="416">
        <f t="shared" si="3"/>
        <v>50084.511999999995</v>
      </c>
      <c r="O15" s="48">
        <f t="shared" si="4"/>
        <v>64839.921</v>
      </c>
    </row>
    <row r="16" spans="1:15" s="376" customFormat="1" ht="18.75" customHeight="1">
      <c r="A16" s="579"/>
      <c r="B16" s="59" t="s">
        <v>14</v>
      </c>
      <c r="C16" s="45">
        <v>10812.916000000012</v>
      </c>
      <c r="D16" s="52">
        <v>984.2469999999993</v>
      </c>
      <c r="E16" s="380">
        <f t="shared" si="0"/>
        <v>11797.163000000011</v>
      </c>
      <c r="F16" s="45">
        <v>24516.002000000008</v>
      </c>
      <c r="G16" s="44">
        <v>14249.827</v>
      </c>
      <c r="H16" s="49">
        <f t="shared" si="1"/>
        <v>38765.829000000005</v>
      </c>
      <c r="I16" s="484">
        <v>2606.201</v>
      </c>
      <c r="J16" s="50">
        <v>1012.798</v>
      </c>
      <c r="K16" s="497">
        <f t="shared" si="2"/>
        <v>3618.999</v>
      </c>
      <c r="L16" s="49">
        <f t="shared" si="3"/>
        <v>27122.20300000001</v>
      </c>
      <c r="M16" s="402">
        <f t="shared" si="3"/>
        <v>15262.625</v>
      </c>
      <c r="N16" s="416">
        <f t="shared" si="3"/>
        <v>42384.82800000001</v>
      </c>
      <c r="O16" s="48">
        <f t="shared" si="4"/>
        <v>54181.99100000002</v>
      </c>
    </row>
    <row r="17" spans="1:15" s="389" customFormat="1" ht="18.75" customHeight="1">
      <c r="A17" s="579"/>
      <c r="B17" s="53" t="s">
        <v>13</v>
      </c>
      <c r="C17" s="45">
        <v>12867.35100000001</v>
      </c>
      <c r="D17" s="52">
        <v>1137.2699999999998</v>
      </c>
      <c r="E17" s="380">
        <f t="shared" si="0"/>
        <v>14004.62100000001</v>
      </c>
      <c r="F17" s="45">
        <v>26669.356</v>
      </c>
      <c r="G17" s="44">
        <v>16662.765000000003</v>
      </c>
      <c r="H17" s="49">
        <f t="shared" si="1"/>
        <v>43332.121</v>
      </c>
      <c r="I17" s="484">
        <v>2481.192</v>
      </c>
      <c r="J17" s="50">
        <v>1233.7810000000002</v>
      </c>
      <c r="K17" s="497">
        <f t="shared" si="2"/>
        <v>3714.973</v>
      </c>
      <c r="L17" s="49">
        <f t="shared" si="3"/>
        <v>29150.548</v>
      </c>
      <c r="M17" s="402">
        <f t="shared" si="3"/>
        <v>17896.546000000002</v>
      </c>
      <c r="N17" s="416">
        <f t="shared" si="3"/>
        <v>47047.094</v>
      </c>
      <c r="O17" s="48">
        <f t="shared" si="4"/>
        <v>61051.71500000001</v>
      </c>
    </row>
    <row r="18" spans="1:15" s="400" customFormat="1" ht="18.75" customHeight="1">
      <c r="A18" s="579"/>
      <c r="B18" s="53" t="s">
        <v>12</v>
      </c>
      <c r="C18" s="45">
        <v>12532.27700000001</v>
      </c>
      <c r="D18" s="52">
        <v>1221.5119999999993</v>
      </c>
      <c r="E18" s="380">
        <f t="shared" si="0"/>
        <v>13753.789000000008</v>
      </c>
      <c r="F18" s="45">
        <v>27904.09700000001</v>
      </c>
      <c r="G18" s="44">
        <v>18698.69400000001</v>
      </c>
      <c r="H18" s="49">
        <f t="shared" si="1"/>
        <v>46602.79100000002</v>
      </c>
      <c r="I18" s="484">
        <v>2572.136</v>
      </c>
      <c r="J18" s="50">
        <v>1004.0490000000001</v>
      </c>
      <c r="K18" s="497">
        <f t="shared" si="2"/>
        <v>3576.185</v>
      </c>
      <c r="L18" s="49">
        <f t="shared" si="3"/>
        <v>30476.233000000007</v>
      </c>
      <c r="M18" s="402">
        <f t="shared" si="3"/>
        <v>19702.74300000001</v>
      </c>
      <c r="N18" s="416">
        <f t="shared" si="3"/>
        <v>50178.97600000002</v>
      </c>
      <c r="O18" s="48">
        <f t="shared" si="4"/>
        <v>63932.76500000003</v>
      </c>
    </row>
    <row r="19" spans="1:15" ht="18.75" customHeight="1">
      <c r="A19" s="579"/>
      <c r="B19" s="53" t="s">
        <v>11</v>
      </c>
      <c r="C19" s="45">
        <v>12734.114000000005</v>
      </c>
      <c r="D19" s="52">
        <v>1221.9419999999993</v>
      </c>
      <c r="E19" s="380">
        <f t="shared" si="0"/>
        <v>13956.056000000004</v>
      </c>
      <c r="F19" s="45">
        <v>26812.660000000003</v>
      </c>
      <c r="G19" s="44">
        <v>17190.136</v>
      </c>
      <c r="H19" s="49">
        <f t="shared" si="1"/>
        <v>44002.796</v>
      </c>
      <c r="I19" s="484">
        <v>3099.704</v>
      </c>
      <c r="J19" s="50">
        <v>854.8979999999999</v>
      </c>
      <c r="K19" s="497">
        <f t="shared" si="2"/>
        <v>3954.602</v>
      </c>
      <c r="L19" s="49">
        <f t="shared" si="3"/>
        <v>29912.364000000005</v>
      </c>
      <c r="M19" s="402">
        <f t="shared" si="3"/>
        <v>18045.034</v>
      </c>
      <c r="N19" s="416">
        <f t="shared" si="3"/>
        <v>47957.398</v>
      </c>
      <c r="O19" s="48">
        <f t="shared" si="4"/>
        <v>61913.454000000005</v>
      </c>
    </row>
    <row r="20" spans="1:15" s="409" customFormat="1" ht="18.75" customHeight="1">
      <c r="A20" s="580"/>
      <c r="B20" s="53" t="s">
        <v>10</v>
      </c>
      <c r="C20" s="45">
        <v>13366.862000000008</v>
      </c>
      <c r="D20" s="52">
        <v>1316.7149999999995</v>
      </c>
      <c r="E20" s="380">
        <f t="shared" si="0"/>
        <v>14683.577000000008</v>
      </c>
      <c r="F20" s="45">
        <v>28769.614999999998</v>
      </c>
      <c r="G20" s="44">
        <v>18602.625000000015</v>
      </c>
      <c r="H20" s="49">
        <f t="shared" si="1"/>
        <v>47372.24000000001</v>
      </c>
      <c r="I20" s="484">
        <v>4645.633</v>
      </c>
      <c r="J20" s="50">
        <v>2074.9030000000002</v>
      </c>
      <c r="K20" s="497">
        <f t="shared" si="2"/>
        <v>6720.536</v>
      </c>
      <c r="L20" s="49">
        <f t="shared" si="3"/>
        <v>33415.248</v>
      </c>
      <c r="M20" s="402">
        <f t="shared" si="3"/>
        <v>20677.528000000013</v>
      </c>
      <c r="N20" s="416">
        <f t="shared" si="3"/>
        <v>54092.77600000001</v>
      </c>
      <c r="O20" s="48">
        <f t="shared" si="4"/>
        <v>68776.35300000002</v>
      </c>
    </row>
    <row r="21" spans="1:15" s="47" customFormat="1" ht="18.75" customHeight="1">
      <c r="A21" s="579"/>
      <c r="B21" s="53" t="s">
        <v>9</v>
      </c>
      <c r="C21" s="45">
        <v>13158.135000000017</v>
      </c>
      <c r="D21" s="52">
        <v>1207.3129999999999</v>
      </c>
      <c r="E21" s="380">
        <f t="shared" si="0"/>
        <v>14365.448000000017</v>
      </c>
      <c r="F21" s="45">
        <v>29066.886</v>
      </c>
      <c r="G21" s="44">
        <v>19462.78</v>
      </c>
      <c r="H21" s="49">
        <f t="shared" si="1"/>
        <v>48529.666</v>
      </c>
      <c r="I21" s="484">
        <v>2189.119</v>
      </c>
      <c r="J21" s="50">
        <v>1200.839</v>
      </c>
      <c r="K21" s="497">
        <f t="shared" si="2"/>
        <v>3389.958</v>
      </c>
      <c r="L21" s="49">
        <f t="shared" si="3"/>
        <v>31256.004999999997</v>
      </c>
      <c r="M21" s="402">
        <f t="shared" si="3"/>
        <v>20663.619</v>
      </c>
      <c r="N21" s="416">
        <f t="shared" si="3"/>
        <v>51919.623999999996</v>
      </c>
      <c r="O21" s="48">
        <f t="shared" si="4"/>
        <v>66285.07200000001</v>
      </c>
    </row>
    <row r="22" spans="1:29" ht="18.75" customHeight="1" thickBot="1">
      <c r="A22" s="581"/>
      <c r="B22" s="53" t="s">
        <v>8</v>
      </c>
      <c r="C22" s="45">
        <v>14296.916999999994</v>
      </c>
      <c r="D22" s="52">
        <v>1512.6399999999996</v>
      </c>
      <c r="E22" s="380">
        <f t="shared" si="0"/>
        <v>15809.556999999993</v>
      </c>
      <c r="F22" s="45">
        <v>27449.472000000005</v>
      </c>
      <c r="G22" s="44">
        <v>18554.537999999993</v>
      </c>
      <c r="H22" s="49">
        <f t="shared" si="1"/>
        <v>46004.009999999995</v>
      </c>
      <c r="I22" s="484">
        <v>914.3299999999999</v>
      </c>
      <c r="J22" s="50">
        <v>678.777</v>
      </c>
      <c r="K22" s="497">
        <f t="shared" si="2"/>
        <v>1593.107</v>
      </c>
      <c r="L22" s="49">
        <f t="shared" si="3"/>
        <v>28363.802000000003</v>
      </c>
      <c r="M22" s="402">
        <f t="shared" si="3"/>
        <v>19233.314999999995</v>
      </c>
      <c r="N22" s="416">
        <f t="shared" si="3"/>
        <v>47597.117</v>
      </c>
      <c r="O22" s="48">
        <f t="shared" si="4"/>
        <v>63406.67399999999</v>
      </c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</row>
    <row r="23" spans="1:29" ht="3.75" customHeight="1">
      <c r="A23" s="58"/>
      <c r="B23" s="57"/>
      <c r="C23" s="56"/>
      <c r="D23" s="55"/>
      <c r="E23" s="381">
        <f t="shared" si="0"/>
        <v>0</v>
      </c>
      <c r="F23" s="35"/>
      <c r="G23" s="34"/>
      <c r="H23" s="33"/>
      <c r="I23" s="486"/>
      <c r="J23" s="34"/>
      <c r="K23" s="498"/>
      <c r="L23" s="33">
        <f t="shared" si="3"/>
        <v>0</v>
      </c>
      <c r="M23" s="403">
        <f t="shared" si="3"/>
        <v>0</v>
      </c>
      <c r="N23" s="417">
        <f t="shared" si="3"/>
        <v>0</v>
      </c>
      <c r="O23" s="32">
        <f t="shared" si="4"/>
        <v>0</v>
      </c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</row>
    <row r="24" spans="1:29" ht="19.5" customHeight="1">
      <c r="A24" s="54">
        <v>2015</v>
      </c>
      <c r="B24" s="80" t="s">
        <v>7</v>
      </c>
      <c r="C24" s="45">
        <v>11422.357000000005</v>
      </c>
      <c r="D24" s="52">
        <v>987.4729999999994</v>
      </c>
      <c r="E24" s="380">
        <f t="shared" si="0"/>
        <v>12409.830000000005</v>
      </c>
      <c r="F24" s="51">
        <v>27552.825000000008</v>
      </c>
      <c r="G24" s="44">
        <v>14248.001999999999</v>
      </c>
      <c r="H24" s="49">
        <f>G24+F24</f>
        <v>41800.827000000005</v>
      </c>
      <c r="I24" s="484">
        <v>3310.6169999999997</v>
      </c>
      <c r="J24" s="50">
        <v>1058.1740000000002</v>
      </c>
      <c r="K24" s="497">
        <f>J24+I24</f>
        <v>4368.791</v>
      </c>
      <c r="L24" s="49">
        <f t="shared" si="3"/>
        <v>30863.442000000006</v>
      </c>
      <c r="M24" s="402">
        <f t="shared" si="3"/>
        <v>15306.176</v>
      </c>
      <c r="N24" s="416">
        <f t="shared" si="3"/>
        <v>46169.618</v>
      </c>
      <c r="O24" s="48">
        <f t="shared" si="4"/>
        <v>58579.448000000004</v>
      </c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</row>
    <row r="25" spans="1:29" ht="19.5" customHeight="1" thickBot="1">
      <c r="A25" s="54"/>
      <c r="B25" s="80" t="s">
        <v>6</v>
      </c>
      <c r="C25" s="45">
        <v>11591.259999999997</v>
      </c>
      <c r="D25" s="52">
        <v>993.1946000000004</v>
      </c>
      <c r="E25" s="380">
        <f>D25+C25</f>
        <v>12584.454599999997</v>
      </c>
      <c r="F25" s="51">
        <v>27124.277999999988</v>
      </c>
      <c r="G25" s="44">
        <v>14538.316000000006</v>
      </c>
      <c r="H25" s="49">
        <f>G25+F25</f>
        <v>41662.594</v>
      </c>
      <c r="I25" s="484">
        <v>5137.088</v>
      </c>
      <c r="J25" s="50">
        <v>950.4709999999999</v>
      </c>
      <c r="K25" s="497">
        <f>J25+I25</f>
        <v>6087.558999999999</v>
      </c>
      <c r="L25" s="49">
        <f>I25+F25</f>
        <v>32261.365999999987</v>
      </c>
      <c r="M25" s="402">
        <f>J25+G25</f>
        <v>15488.787000000006</v>
      </c>
      <c r="N25" s="416">
        <f>K25+H25</f>
        <v>47750.153</v>
      </c>
      <c r="O25" s="48">
        <f>N25+E25</f>
        <v>60334.607599999996</v>
      </c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</row>
    <row r="26" spans="1:29" ht="18" customHeight="1">
      <c r="A26" s="46" t="s">
        <v>4</v>
      </c>
      <c r="B26" s="36"/>
      <c r="C26" s="35"/>
      <c r="D26" s="34"/>
      <c r="E26" s="382"/>
      <c r="F26" s="35"/>
      <c r="G26" s="34"/>
      <c r="H26" s="33"/>
      <c r="I26" s="486"/>
      <c r="J26" s="34"/>
      <c r="K26" s="498"/>
      <c r="L26" s="33"/>
      <c r="M26" s="403"/>
      <c r="N26" s="417"/>
      <c r="O26" s="32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</row>
    <row r="27" spans="1:15" ht="18" customHeight="1">
      <c r="A27" s="31" t="s">
        <v>148</v>
      </c>
      <c r="B27" s="42"/>
      <c r="C27" s="45">
        <f>SUM(C11:C12)</f>
        <v>21619.669999999987</v>
      </c>
      <c r="D27" s="44">
        <f aca="true" t="shared" si="5" ref="D27:O27">SUM(D11:D12)</f>
        <v>1854.638999999998</v>
      </c>
      <c r="E27" s="383">
        <f t="shared" si="5"/>
        <v>23474.308999999987</v>
      </c>
      <c r="F27" s="45">
        <f t="shared" si="5"/>
        <v>52773.06899999998</v>
      </c>
      <c r="G27" s="44">
        <f t="shared" si="5"/>
        <v>26491.985999999997</v>
      </c>
      <c r="H27" s="480">
        <f t="shared" si="5"/>
        <v>79265.05499999998</v>
      </c>
      <c r="I27" s="487">
        <f t="shared" si="5"/>
        <v>7139.894999999999</v>
      </c>
      <c r="J27" s="44">
        <f t="shared" si="5"/>
        <v>3638.8870000000006</v>
      </c>
      <c r="K27" s="499">
        <f t="shared" si="5"/>
        <v>10778.782</v>
      </c>
      <c r="L27" s="480">
        <f t="shared" si="5"/>
        <v>59912.96399999998</v>
      </c>
      <c r="M27" s="404">
        <f t="shared" si="5"/>
        <v>30130.872999999996</v>
      </c>
      <c r="N27" s="418">
        <f t="shared" si="5"/>
        <v>90043.83699999997</v>
      </c>
      <c r="O27" s="43">
        <f t="shared" si="5"/>
        <v>113518.14599999996</v>
      </c>
    </row>
    <row r="28" spans="1:15" ht="18" customHeight="1" thickBot="1">
      <c r="A28" s="31" t="s">
        <v>447</v>
      </c>
      <c r="B28" s="42"/>
      <c r="C28" s="41">
        <f>SUM(C24:C25)</f>
        <v>23013.617000000002</v>
      </c>
      <c r="D28" s="39">
        <f aca="true" t="shared" si="6" ref="D28:O28">SUM(D24:D25)</f>
        <v>1980.6675999999998</v>
      </c>
      <c r="E28" s="384">
        <f t="shared" si="6"/>
        <v>24994.284600000003</v>
      </c>
      <c r="F28" s="40">
        <f t="shared" si="6"/>
        <v>54677.102999999996</v>
      </c>
      <c r="G28" s="39">
        <f t="shared" si="6"/>
        <v>28786.318000000007</v>
      </c>
      <c r="H28" s="481">
        <f t="shared" si="6"/>
        <v>83463.421</v>
      </c>
      <c r="I28" s="488">
        <f t="shared" si="6"/>
        <v>8447.705</v>
      </c>
      <c r="J28" s="39">
        <f t="shared" si="6"/>
        <v>2008.645</v>
      </c>
      <c r="K28" s="500">
        <f t="shared" si="6"/>
        <v>10456.349999999999</v>
      </c>
      <c r="L28" s="481">
        <f t="shared" si="6"/>
        <v>63124.80799999999</v>
      </c>
      <c r="M28" s="405">
        <f t="shared" si="6"/>
        <v>30794.963000000003</v>
      </c>
      <c r="N28" s="419">
        <f t="shared" si="6"/>
        <v>93919.77100000001</v>
      </c>
      <c r="O28" s="38">
        <f t="shared" si="6"/>
        <v>118914.05559999999</v>
      </c>
    </row>
    <row r="29" spans="1:15" ht="17.25" customHeight="1">
      <c r="A29" s="37" t="s">
        <v>3</v>
      </c>
      <c r="B29" s="36"/>
      <c r="C29" s="35"/>
      <c r="D29" s="34"/>
      <c r="E29" s="385"/>
      <c r="F29" s="35"/>
      <c r="G29" s="34"/>
      <c r="H29" s="33"/>
      <c r="I29" s="486"/>
      <c r="J29" s="34"/>
      <c r="K29" s="498"/>
      <c r="L29" s="33"/>
      <c r="M29" s="403"/>
      <c r="N29" s="420"/>
      <c r="O29" s="32"/>
    </row>
    <row r="30" spans="1:15" ht="17.25" customHeight="1">
      <c r="A30" s="31" t="s">
        <v>448</v>
      </c>
      <c r="B30" s="30"/>
      <c r="C30" s="440">
        <f>(C25/C12-1)*100</f>
        <v>5.702210422472964</v>
      </c>
      <c r="D30" s="441">
        <f aca="true" t="shared" si="7" ref="D30:O30">(D25/D12-1)*100</f>
        <v>18.661526072941847</v>
      </c>
      <c r="E30" s="442">
        <f t="shared" si="7"/>
        <v>6.621210822102608</v>
      </c>
      <c r="F30" s="440">
        <f t="shared" si="7"/>
        <v>0.9669334820697983</v>
      </c>
      <c r="G30" s="443">
        <f t="shared" si="7"/>
        <v>7.564709627838528</v>
      </c>
      <c r="H30" s="444">
        <f t="shared" si="7"/>
        <v>3.1753007864336436</v>
      </c>
      <c r="I30" s="489">
        <f t="shared" si="7"/>
        <v>69.0050618402517</v>
      </c>
      <c r="J30" s="441">
        <f t="shared" si="7"/>
        <v>-46.320998363884144</v>
      </c>
      <c r="K30" s="501">
        <f t="shared" si="7"/>
        <v>26.55355850605259</v>
      </c>
      <c r="L30" s="444">
        <f t="shared" si="7"/>
        <v>7.882672495785026</v>
      </c>
      <c r="M30" s="445">
        <f t="shared" si="7"/>
        <v>1.3230662590923536</v>
      </c>
      <c r="N30" s="446">
        <f t="shared" si="7"/>
        <v>5.663770153556991</v>
      </c>
      <c r="O30" s="447">
        <f t="shared" si="7"/>
        <v>5.862049035879724</v>
      </c>
    </row>
    <row r="31" spans="1:15" ht="7.5" customHeight="1" thickBot="1">
      <c r="A31" s="29"/>
      <c r="B31" s="28"/>
      <c r="C31" s="27"/>
      <c r="D31" s="26"/>
      <c r="E31" s="386"/>
      <c r="F31" s="25"/>
      <c r="G31" s="24"/>
      <c r="H31" s="23"/>
      <c r="I31" s="490"/>
      <c r="J31" s="24"/>
      <c r="K31" s="502"/>
      <c r="L31" s="23"/>
      <c r="M31" s="406"/>
      <c r="N31" s="421"/>
      <c r="O31" s="22"/>
    </row>
    <row r="32" spans="1:15" ht="17.25" customHeight="1">
      <c r="A32" s="21" t="s">
        <v>2</v>
      </c>
      <c r="B32" s="20"/>
      <c r="C32" s="19"/>
      <c r="D32" s="18"/>
      <c r="E32" s="387"/>
      <c r="F32" s="17"/>
      <c r="G32" s="16"/>
      <c r="H32" s="15"/>
      <c r="I32" s="491"/>
      <c r="J32" s="16"/>
      <c r="K32" s="503"/>
      <c r="L32" s="15"/>
      <c r="M32" s="407"/>
      <c r="N32" s="422"/>
      <c r="O32" s="14"/>
    </row>
    <row r="33" spans="1:15" ht="17.25" customHeight="1" thickBot="1">
      <c r="A33" s="431" t="s">
        <v>449</v>
      </c>
      <c r="B33" s="13"/>
      <c r="C33" s="12">
        <f aca="true" t="shared" si="8" ref="C33:O33">(C28/C27-1)*100</f>
        <v>6.447586850308151</v>
      </c>
      <c r="D33" s="10">
        <f t="shared" si="8"/>
        <v>6.795317040135673</v>
      </c>
      <c r="E33" s="388">
        <f t="shared" si="8"/>
        <v>6.475060032651081</v>
      </c>
      <c r="F33" s="12">
        <f t="shared" si="8"/>
        <v>3.6079652672843743</v>
      </c>
      <c r="G33" s="11">
        <f t="shared" si="8"/>
        <v>8.660475662338074</v>
      </c>
      <c r="H33" s="9">
        <f t="shared" si="8"/>
        <v>5.296616522880138</v>
      </c>
      <c r="I33" s="492">
        <f t="shared" si="8"/>
        <v>18.316936033373054</v>
      </c>
      <c r="J33" s="10">
        <f t="shared" si="8"/>
        <v>-44.80056676670642</v>
      </c>
      <c r="K33" s="504">
        <f t="shared" si="8"/>
        <v>-2.9913583928128484</v>
      </c>
      <c r="L33" s="9">
        <f t="shared" si="8"/>
        <v>5.360849782027155</v>
      </c>
      <c r="M33" s="408">
        <f t="shared" si="8"/>
        <v>2.2040184497807536</v>
      </c>
      <c r="N33" s="423">
        <f t="shared" si="8"/>
        <v>4.3044967086420804</v>
      </c>
      <c r="O33" s="8">
        <f t="shared" si="8"/>
        <v>4.753345425497013</v>
      </c>
    </row>
    <row r="34" spans="1:14" s="5" customFormat="1" ht="17.25" customHeight="1" thickTop="1">
      <c r="A34" s="79" t="s">
        <v>445</v>
      </c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="5" customFormat="1" ht="13.5" customHeight="1">
      <c r="A35" s="79" t="s">
        <v>0</v>
      </c>
    </row>
    <row r="36" spans="1:14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65516" ht="14.25">
      <c r="C65516" s="2" t="e">
        <f>((C65512/C65499)-1)*100</f>
        <v>#DIV/0!</v>
      </c>
    </row>
  </sheetData>
  <sheetProtection/>
  <mergeCells count="12">
    <mergeCell ref="C9:C10"/>
    <mergeCell ref="D9:D10"/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</mergeCells>
  <conditionalFormatting sqref="A30:B30 P30:IV30 A33:B33 P33:IV33">
    <cfRule type="cellIs" priority="1" dxfId="91" operator="lessThan" stopIfTrue="1">
      <formula>0</formula>
    </cfRule>
  </conditionalFormatting>
  <conditionalFormatting sqref="C29:O33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  <ignoredErrors>
    <ignoredError sqref="C27:J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27"/>
  <sheetViews>
    <sheetView showGridLines="0" zoomScale="90" zoomScaleNormal="90" zoomScalePageLayoutView="0" workbookViewId="0" topLeftCell="A1">
      <selection activeCell="A14" sqref="A14:IV14"/>
    </sheetView>
  </sheetViews>
  <sheetFormatPr defaultColWidth="9.140625" defaultRowHeight="15"/>
  <cols>
    <col min="1" max="1" width="26.28125" style="82" customWidth="1"/>
    <col min="2" max="2" width="10.140625" style="82" customWidth="1"/>
    <col min="3" max="3" width="11.28125" style="82" customWidth="1"/>
    <col min="4" max="4" width="10.00390625" style="82" bestFit="1" customWidth="1"/>
    <col min="5" max="5" width="9.00390625" style="82" customWidth="1"/>
    <col min="6" max="6" width="10.28125" style="82" customWidth="1"/>
    <col min="7" max="7" width="11.7109375" style="82" customWidth="1"/>
    <col min="8" max="8" width="10.28125" style="82" customWidth="1"/>
    <col min="9" max="9" width="7.7109375" style="82" bestFit="1" customWidth="1"/>
    <col min="10" max="11" width="11.28125" style="82" customWidth="1"/>
    <col min="12" max="12" width="11.8515625" style="82" customWidth="1"/>
    <col min="13" max="13" width="9.28125" style="82" bestFit="1" customWidth="1"/>
    <col min="14" max="14" width="11.140625" style="82" bestFit="1" customWidth="1"/>
    <col min="15" max="15" width="11.00390625" style="82" customWidth="1"/>
    <col min="16" max="16" width="11.140625" style="82" bestFit="1" customWidth="1"/>
    <col min="17" max="17" width="7.7109375" style="82" bestFit="1" customWidth="1"/>
    <col min="18" max="16384" width="9.140625" style="82" customWidth="1"/>
  </cols>
  <sheetData>
    <row r="1" spans="14:17" ht="18.75" thickBot="1">
      <c r="N1" s="598" t="s">
        <v>28</v>
      </c>
      <c r="O1" s="599"/>
      <c r="P1" s="599"/>
      <c r="Q1" s="600"/>
    </row>
    <row r="2" ht="7.5" customHeight="1" thickBot="1"/>
    <row r="3" spans="1:17" ht="24" customHeight="1">
      <c r="A3" s="606" t="s">
        <v>39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8"/>
    </row>
    <row r="4" spans="1:17" ht="18" customHeight="1" thickBot="1">
      <c r="A4" s="609" t="s">
        <v>38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1"/>
    </row>
    <row r="5" spans="1:17" ht="15" thickBot="1">
      <c r="A5" s="612" t="s">
        <v>37</v>
      </c>
      <c r="B5" s="601" t="s">
        <v>36</v>
      </c>
      <c r="C5" s="602"/>
      <c r="D5" s="602"/>
      <c r="E5" s="602"/>
      <c r="F5" s="603"/>
      <c r="G5" s="603"/>
      <c r="H5" s="603"/>
      <c r="I5" s="604"/>
      <c r="J5" s="602" t="s">
        <v>35</v>
      </c>
      <c r="K5" s="602"/>
      <c r="L5" s="602"/>
      <c r="M5" s="602"/>
      <c r="N5" s="602"/>
      <c r="O5" s="602"/>
      <c r="P5" s="602"/>
      <c r="Q5" s="605"/>
    </row>
    <row r="6" spans="1:17" s="109" customFormat="1" ht="25.5" customHeight="1" thickBot="1">
      <c r="A6" s="613"/>
      <c r="B6" s="595" t="s">
        <v>450</v>
      </c>
      <c r="C6" s="596"/>
      <c r="D6" s="597"/>
      <c r="E6" s="593" t="s">
        <v>34</v>
      </c>
      <c r="F6" s="595" t="s">
        <v>149</v>
      </c>
      <c r="G6" s="596"/>
      <c r="H6" s="597"/>
      <c r="I6" s="591" t="s">
        <v>33</v>
      </c>
      <c r="J6" s="595" t="s">
        <v>451</v>
      </c>
      <c r="K6" s="596"/>
      <c r="L6" s="597"/>
      <c r="M6" s="593" t="s">
        <v>34</v>
      </c>
      <c r="N6" s="595" t="s">
        <v>150</v>
      </c>
      <c r="O6" s="596"/>
      <c r="P6" s="597"/>
      <c r="Q6" s="593" t="s">
        <v>33</v>
      </c>
    </row>
    <row r="7" spans="1:17" s="104" customFormat="1" ht="15" thickBot="1">
      <c r="A7" s="614"/>
      <c r="B7" s="108" t="s">
        <v>22</v>
      </c>
      <c r="C7" s="105" t="s">
        <v>21</v>
      </c>
      <c r="D7" s="105" t="s">
        <v>17</v>
      </c>
      <c r="E7" s="594"/>
      <c r="F7" s="108" t="s">
        <v>22</v>
      </c>
      <c r="G7" s="106" t="s">
        <v>21</v>
      </c>
      <c r="H7" s="105" t="s">
        <v>17</v>
      </c>
      <c r="I7" s="592"/>
      <c r="J7" s="108" t="s">
        <v>22</v>
      </c>
      <c r="K7" s="105" t="s">
        <v>21</v>
      </c>
      <c r="L7" s="106" t="s">
        <v>17</v>
      </c>
      <c r="M7" s="594"/>
      <c r="N7" s="107" t="s">
        <v>22</v>
      </c>
      <c r="O7" s="106" t="s">
        <v>21</v>
      </c>
      <c r="P7" s="105" t="s">
        <v>17</v>
      </c>
      <c r="Q7" s="594"/>
    </row>
    <row r="8" spans="1:17" s="85" customFormat="1" ht="17.25" customHeight="1" thickBot="1">
      <c r="A8" s="103" t="s">
        <v>24</v>
      </c>
      <c r="B8" s="99">
        <f>SUM(B9:B25)</f>
        <v>1541753</v>
      </c>
      <c r="C8" s="98">
        <f>SUM(C9:C25)</f>
        <v>65326</v>
      </c>
      <c r="D8" s="98">
        <f aca="true" t="shared" si="0" ref="D8:D13">C8+B8</f>
        <v>1607079</v>
      </c>
      <c r="E8" s="100">
        <f aca="true" t="shared" si="1" ref="E8:E13">(D8/$D$8)</f>
        <v>1</v>
      </c>
      <c r="F8" s="99">
        <f>SUM(F9:F25)</f>
        <v>1429191</v>
      </c>
      <c r="G8" s="98">
        <f>SUM(G9:G25)</f>
        <v>67740</v>
      </c>
      <c r="H8" s="98">
        <f aca="true" t="shared" si="2" ref="H8:H13">G8+F8</f>
        <v>1496931</v>
      </c>
      <c r="I8" s="97">
        <f aca="true" t="shared" si="3" ref="I8:I13">(D8/H8-1)*100</f>
        <v>7.3582549897089455</v>
      </c>
      <c r="J8" s="102">
        <f>SUM(J9:J25)</f>
        <v>3353722</v>
      </c>
      <c r="K8" s="101">
        <f>SUM(K9:K25)</f>
        <v>139969</v>
      </c>
      <c r="L8" s="98">
        <f aca="true" t="shared" si="4" ref="L8:L13">K8+J8</f>
        <v>3493691</v>
      </c>
      <c r="M8" s="100">
        <f aca="true" t="shared" si="5" ref="M8:M13">(L8/$L$8)</f>
        <v>1</v>
      </c>
      <c r="N8" s="99">
        <f>SUM(N9:N25)</f>
        <v>3028584</v>
      </c>
      <c r="O8" s="98">
        <f>SUM(O9:O25)</f>
        <v>139284</v>
      </c>
      <c r="P8" s="98">
        <f aca="true" t="shared" si="6" ref="P8:P13">O8+N8</f>
        <v>3167868</v>
      </c>
      <c r="Q8" s="97">
        <f aca="true" t="shared" si="7" ref="Q8:Q13">(L8/P8-1)*100</f>
        <v>10.285245471086558</v>
      </c>
    </row>
    <row r="9" spans="1:17" s="85" customFormat="1" ht="18" customHeight="1" thickTop="1">
      <c r="A9" s="96" t="s">
        <v>151</v>
      </c>
      <c r="B9" s="93">
        <v>939040</v>
      </c>
      <c r="C9" s="92">
        <v>29688</v>
      </c>
      <c r="D9" s="92">
        <f t="shared" si="0"/>
        <v>968728</v>
      </c>
      <c r="E9" s="94">
        <f t="shared" si="1"/>
        <v>0.6027880396669983</v>
      </c>
      <c r="F9" s="93">
        <v>835315</v>
      </c>
      <c r="G9" s="92">
        <v>22063</v>
      </c>
      <c r="H9" s="92">
        <f t="shared" si="2"/>
        <v>857378</v>
      </c>
      <c r="I9" s="95">
        <f t="shared" si="3"/>
        <v>12.987270492128333</v>
      </c>
      <c r="J9" s="93">
        <v>1990308</v>
      </c>
      <c r="K9" s="92">
        <v>62475</v>
      </c>
      <c r="L9" s="92">
        <f t="shared" si="4"/>
        <v>2052783</v>
      </c>
      <c r="M9" s="94">
        <f t="shared" si="5"/>
        <v>0.5875685628751942</v>
      </c>
      <c r="N9" s="93">
        <v>1731444</v>
      </c>
      <c r="O9" s="92">
        <v>46612</v>
      </c>
      <c r="P9" s="92">
        <f t="shared" si="6"/>
        <v>1778056</v>
      </c>
      <c r="Q9" s="91">
        <f t="shared" si="7"/>
        <v>15.450975672307287</v>
      </c>
    </row>
    <row r="10" spans="1:17" s="85" customFormat="1" ht="18" customHeight="1">
      <c r="A10" s="96" t="s">
        <v>152</v>
      </c>
      <c r="B10" s="93">
        <v>249779</v>
      </c>
      <c r="C10" s="92">
        <v>1100</v>
      </c>
      <c r="D10" s="92">
        <f t="shared" si="0"/>
        <v>250879</v>
      </c>
      <c r="E10" s="94">
        <f t="shared" si="1"/>
        <v>0.15610869160756877</v>
      </c>
      <c r="F10" s="93">
        <v>224028</v>
      </c>
      <c r="G10" s="92"/>
      <c r="H10" s="92">
        <f t="shared" si="2"/>
        <v>224028</v>
      </c>
      <c r="I10" s="95">
        <f t="shared" si="3"/>
        <v>11.985555377006452</v>
      </c>
      <c r="J10" s="93">
        <v>602124</v>
      </c>
      <c r="K10" s="92">
        <v>1100</v>
      </c>
      <c r="L10" s="92">
        <f t="shared" si="4"/>
        <v>603224</v>
      </c>
      <c r="M10" s="94">
        <f t="shared" si="5"/>
        <v>0.17266094797736833</v>
      </c>
      <c r="N10" s="93">
        <v>495919</v>
      </c>
      <c r="O10" s="92"/>
      <c r="P10" s="92">
        <f t="shared" si="6"/>
        <v>495919</v>
      </c>
      <c r="Q10" s="91">
        <f t="shared" si="7"/>
        <v>21.637606141325506</v>
      </c>
    </row>
    <row r="11" spans="1:17" s="85" customFormat="1" ht="18" customHeight="1">
      <c r="A11" s="96" t="s">
        <v>153</v>
      </c>
      <c r="B11" s="93">
        <v>177211</v>
      </c>
      <c r="C11" s="92">
        <v>0</v>
      </c>
      <c r="D11" s="92">
        <f t="shared" si="0"/>
        <v>177211</v>
      </c>
      <c r="E11" s="94">
        <f t="shared" si="1"/>
        <v>0.1102690035772977</v>
      </c>
      <c r="F11" s="93">
        <v>151336</v>
      </c>
      <c r="G11" s="92"/>
      <c r="H11" s="92">
        <f t="shared" si="2"/>
        <v>151336</v>
      </c>
      <c r="I11" s="95">
        <f t="shared" si="3"/>
        <v>17.097716339800172</v>
      </c>
      <c r="J11" s="93">
        <v>388693</v>
      </c>
      <c r="K11" s="92"/>
      <c r="L11" s="92">
        <f t="shared" si="4"/>
        <v>388693</v>
      </c>
      <c r="M11" s="94">
        <f t="shared" si="5"/>
        <v>0.11125568918373148</v>
      </c>
      <c r="N11" s="93">
        <v>342611</v>
      </c>
      <c r="O11" s="92"/>
      <c r="P11" s="92">
        <f t="shared" si="6"/>
        <v>342611</v>
      </c>
      <c r="Q11" s="91">
        <f t="shared" si="7"/>
        <v>13.450239484429872</v>
      </c>
    </row>
    <row r="12" spans="1:17" s="85" customFormat="1" ht="18" customHeight="1">
      <c r="A12" s="96" t="s">
        <v>155</v>
      </c>
      <c r="B12" s="93">
        <v>67884</v>
      </c>
      <c r="C12" s="92">
        <v>1065</v>
      </c>
      <c r="D12" s="92">
        <f t="shared" si="0"/>
        <v>68949</v>
      </c>
      <c r="E12" s="94">
        <f t="shared" si="1"/>
        <v>0.042903304691306404</v>
      </c>
      <c r="F12" s="93">
        <v>62262</v>
      </c>
      <c r="G12" s="92"/>
      <c r="H12" s="92">
        <f t="shared" si="2"/>
        <v>62262</v>
      </c>
      <c r="I12" s="95">
        <f t="shared" si="3"/>
        <v>10.740098294304712</v>
      </c>
      <c r="J12" s="93">
        <v>145394</v>
      </c>
      <c r="K12" s="92">
        <v>2446</v>
      </c>
      <c r="L12" s="92">
        <f t="shared" si="4"/>
        <v>147840</v>
      </c>
      <c r="M12" s="94">
        <f t="shared" si="5"/>
        <v>0.04231627811389158</v>
      </c>
      <c r="N12" s="93">
        <v>131050</v>
      </c>
      <c r="O12" s="92">
        <v>17</v>
      </c>
      <c r="P12" s="92">
        <f t="shared" si="6"/>
        <v>131067</v>
      </c>
      <c r="Q12" s="91">
        <f t="shared" si="7"/>
        <v>12.797271624436357</v>
      </c>
    </row>
    <row r="13" spans="1:17" s="85" customFormat="1" ht="18" customHeight="1">
      <c r="A13" s="96" t="s">
        <v>156</v>
      </c>
      <c r="B13" s="93">
        <v>64409</v>
      </c>
      <c r="C13" s="92">
        <v>0</v>
      </c>
      <c r="D13" s="92">
        <f t="shared" si="0"/>
        <v>64409</v>
      </c>
      <c r="E13" s="94">
        <f t="shared" si="1"/>
        <v>0.04007830355570573</v>
      </c>
      <c r="F13" s="93">
        <v>56137</v>
      </c>
      <c r="G13" s="92"/>
      <c r="H13" s="92">
        <f t="shared" si="2"/>
        <v>56137</v>
      </c>
      <c r="I13" s="95">
        <f t="shared" si="3"/>
        <v>14.735379517964976</v>
      </c>
      <c r="J13" s="93">
        <v>137069</v>
      </c>
      <c r="K13" s="92"/>
      <c r="L13" s="92">
        <f t="shared" si="4"/>
        <v>137069</v>
      </c>
      <c r="M13" s="94">
        <f t="shared" si="5"/>
        <v>0.03923329224021243</v>
      </c>
      <c r="N13" s="93">
        <v>113407</v>
      </c>
      <c r="O13" s="92"/>
      <c r="P13" s="92">
        <f t="shared" si="6"/>
        <v>113407</v>
      </c>
      <c r="Q13" s="91">
        <f t="shared" si="7"/>
        <v>20.86467325650092</v>
      </c>
    </row>
    <row r="14" spans="1:17" s="85" customFormat="1" ht="18" customHeight="1">
      <c r="A14" s="96" t="s">
        <v>157</v>
      </c>
      <c r="B14" s="93">
        <v>22865</v>
      </c>
      <c r="C14" s="92">
        <v>0</v>
      </c>
      <c r="D14" s="92">
        <f aca="true" t="shared" si="8" ref="D14:D21">C14+B14</f>
        <v>22865</v>
      </c>
      <c r="E14" s="94">
        <f aca="true" t="shared" si="9" ref="E14:E21">(D14/$D$8)</f>
        <v>0.01422767642412103</v>
      </c>
      <c r="F14" s="93">
        <v>22609</v>
      </c>
      <c r="G14" s="92"/>
      <c r="H14" s="92">
        <f aca="true" t="shared" si="10" ref="H14:H21">G14+F14</f>
        <v>22609</v>
      </c>
      <c r="I14" s="95">
        <f aca="true" t="shared" si="11" ref="I14:I21">(D14/H14-1)*100</f>
        <v>1.1322924499093334</v>
      </c>
      <c r="J14" s="93">
        <v>46522</v>
      </c>
      <c r="K14" s="92"/>
      <c r="L14" s="92">
        <f aca="true" t="shared" si="12" ref="L14:L21">K14+J14</f>
        <v>46522</v>
      </c>
      <c r="M14" s="94">
        <f aca="true" t="shared" si="13" ref="M14:M21">(L14/$L$8)</f>
        <v>0.013316003046634634</v>
      </c>
      <c r="N14" s="93">
        <v>46125</v>
      </c>
      <c r="O14" s="92"/>
      <c r="P14" s="92">
        <f aca="true" t="shared" si="14" ref="P14:P21">O14+N14</f>
        <v>46125</v>
      </c>
      <c r="Q14" s="91">
        <f aca="true" t="shared" si="15" ref="Q14:Q21">(L14/P14-1)*100</f>
        <v>0.8607046070460811</v>
      </c>
    </row>
    <row r="15" spans="1:17" s="85" customFormat="1" ht="18" customHeight="1">
      <c r="A15" s="96" t="s">
        <v>154</v>
      </c>
      <c r="B15" s="93">
        <v>20565</v>
      </c>
      <c r="C15" s="92">
        <v>0</v>
      </c>
      <c r="D15" s="92">
        <f t="shared" si="8"/>
        <v>20565</v>
      </c>
      <c r="E15" s="94">
        <f t="shared" si="9"/>
        <v>0.012796508447935664</v>
      </c>
      <c r="F15" s="93">
        <v>77504</v>
      </c>
      <c r="G15" s="92"/>
      <c r="H15" s="92">
        <f t="shared" si="10"/>
        <v>77504</v>
      </c>
      <c r="I15" s="95">
        <f t="shared" si="11"/>
        <v>-73.46588563170933</v>
      </c>
      <c r="J15" s="93">
        <v>43612</v>
      </c>
      <c r="K15" s="92"/>
      <c r="L15" s="92">
        <f t="shared" si="12"/>
        <v>43612</v>
      </c>
      <c r="M15" s="94">
        <f t="shared" si="13"/>
        <v>0.01248307305940909</v>
      </c>
      <c r="N15" s="93">
        <v>168028</v>
      </c>
      <c r="O15" s="92"/>
      <c r="P15" s="92">
        <f t="shared" si="14"/>
        <v>168028</v>
      </c>
      <c r="Q15" s="91">
        <f t="shared" si="15"/>
        <v>-74.04480205680007</v>
      </c>
    </row>
    <row r="16" spans="1:17" s="85" customFormat="1" ht="18" customHeight="1">
      <c r="A16" s="96" t="s">
        <v>158</v>
      </c>
      <c r="B16" s="93">
        <v>0</v>
      </c>
      <c r="C16" s="92">
        <v>9919</v>
      </c>
      <c r="D16" s="92">
        <f t="shared" si="8"/>
        <v>9919</v>
      </c>
      <c r="E16" s="94">
        <f t="shared" si="9"/>
        <v>0.006172067459035928</v>
      </c>
      <c r="F16" s="93"/>
      <c r="G16" s="92">
        <v>17932</v>
      </c>
      <c r="H16" s="92">
        <f t="shared" si="10"/>
        <v>17932</v>
      </c>
      <c r="I16" s="95">
        <f t="shared" si="11"/>
        <v>-44.68547847423601</v>
      </c>
      <c r="J16" s="93"/>
      <c r="K16" s="92">
        <v>23276</v>
      </c>
      <c r="L16" s="92">
        <f t="shared" si="12"/>
        <v>23276</v>
      </c>
      <c r="M16" s="94">
        <f t="shared" si="13"/>
        <v>0.006662294976859716</v>
      </c>
      <c r="N16" s="93"/>
      <c r="O16" s="92">
        <v>38817</v>
      </c>
      <c r="P16" s="92">
        <f t="shared" si="14"/>
        <v>38817</v>
      </c>
      <c r="Q16" s="91">
        <f t="shared" si="15"/>
        <v>-40.03658190998789</v>
      </c>
    </row>
    <row r="17" spans="1:17" s="85" customFormat="1" ht="18" customHeight="1">
      <c r="A17" s="96" t="s">
        <v>159</v>
      </c>
      <c r="B17" s="93">
        <v>0</v>
      </c>
      <c r="C17" s="92">
        <v>4925</v>
      </c>
      <c r="D17" s="92">
        <f t="shared" si="8"/>
        <v>4925</v>
      </c>
      <c r="E17" s="94">
        <f t="shared" si="9"/>
        <v>0.0030645662098751835</v>
      </c>
      <c r="F17" s="93"/>
      <c r="G17" s="92">
        <v>7851</v>
      </c>
      <c r="H17" s="92">
        <f t="shared" si="10"/>
        <v>7851</v>
      </c>
      <c r="I17" s="95">
        <f t="shared" si="11"/>
        <v>-37.26913768946631</v>
      </c>
      <c r="J17" s="93"/>
      <c r="K17" s="92">
        <v>11452</v>
      </c>
      <c r="L17" s="92">
        <f t="shared" si="12"/>
        <v>11452</v>
      </c>
      <c r="M17" s="94">
        <f t="shared" si="13"/>
        <v>0.003277908664504102</v>
      </c>
      <c r="N17" s="93"/>
      <c r="O17" s="92">
        <v>14454</v>
      </c>
      <c r="P17" s="92">
        <f t="shared" si="14"/>
        <v>14454</v>
      </c>
      <c r="Q17" s="91">
        <f t="shared" si="15"/>
        <v>-20.769337207693372</v>
      </c>
    </row>
    <row r="18" spans="1:17" s="85" customFormat="1" ht="18" customHeight="1">
      <c r="A18" s="96" t="s">
        <v>160</v>
      </c>
      <c r="B18" s="93">
        <v>0</v>
      </c>
      <c r="C18" s="92">
        <v>4397</v>
      </c>
      <c r="D18" s="92">
        <f t="shared" si="8"/>
        <v>4397</v>
      </c>
      <c r="E18" s="94">
        <f t="shared" si="9"/>
        <v>0.002736019822298717</v>
      </c>
      <c r="F18" s="93"/>
      <c r="G18" s="92">
        <v>2747</v>
      </c>
      <c r="H18" s="92">
        <f t="shared" si="10"/>
        <v>2747</v>
      </c>
      <c r="I18" s="95">
        <f t="shared" si="11"/>
        <v>60.065526028394615</v>
      </c>
      <c r="J18" s="93"/>
      <c r="K18" s="92">
        <v>6900</v>
      </c>
      <c r="L18" s="92">
        <f t="shared" si="12"/>
        <v>6900</v>
      </c>
      <c r="M18" s="94">
        <f t="shared" si="13"/>
        <v>0.0019749886295038687</v>
      </c>
      <c r="N18" s="93"/>
      <c r="O18" s="92">
        <v>3035</v>
      </c>
      <c r="P18" s="92">
        <f t="shared" si="14"/>
        <v>3035</v>
      </c>
      <c r="Q18" s="91">
        <f t="shared" si="15"/>
        <v>127.34761120263593</v>
      </c>
    </row>
    <row r="19" spans="1:17" s="85" customFormat="1" ht="18" customHeight="1">
      <c r="A19" s="96" t="s">
        <v>452</v>
      </c>
      <c r="B19" s="93">
        <v>0</v>
      </c>
      <c r="C19" s="92">
        <v>2799</v>
      </c>
      <c r="D19" s="92">
        <f t="shared" si="8"/>
        <v>2799</v>
      </c>
      <c r="E19" s="94">
        <f t="shared" si="9"/>
        <v>0.0017416692023229723</v>
      </c>
      <c r="F19" s="93"/>
      <c r="G19" s="92">
        <v>2325</v>
      </c>
      <c r="H19" s="92">
        <f t="shared" si="10"/>
        <v>2325</v>
      </c>
      <c r="I19" s="95">
        <f t="shared" si="11"/>
        <v>20.387096774193548</v>
      </c>
      <c r="J19" s="93"/>
      <c r="K19" s="92">
        <v>7595</v>
      </c>
      <c r="L19" s="92">
        <f t="shared" si="12"/>
        <v>7595</v>
      </c>
      <c r="M19" s="94">
        <f t="shared" si="13"/>
        <v>0.0021739186436350554</v>
      </c>
      <c r="N19" s="93"/>
      <c r="O19" s="92">
        <v>7073</v>
      </c>
      <c r="P19" s="92">
        <f t="shared" si="14"/>
        <v>7073</v>
      </c>
      <c r="Q19" s="91">
        <f t="shared" si="15"/>
        <v>7.38017814223102</v>
      </c>
    </row>
    <row r="20" spans="1:17" s="85" customFormat="1" ht="18" customHeight="1">
      <c r="A20" s="96" t="s">
        <v>170</v>
      </c>
      <c r="B20" s="93">
        <v>0</v>
      </c>
      <c r="C20" s="92">
        <v>1161</v>
      </c>
      <c r="D20" s="92">
        <f t="shared" si="8"/>
        <v>1161</v>
      </c>
      <c r="E20" s="94">
        <f t="shared" si="9"/>
        <v>0.0007224287045005255</v>
      </c>
      <c r="F20" s="93"/>
      <c r="G20" s="92">
        <v>706</v>
      </c>
      <c r="H20" s="92">
        <f t="shared" si="10"/>
        <v>706</v>
      </c>
      <c r="I20" s="95">
        <f t="shared" si="11"/>
        <v>64.44759206798867</v>
      </c>
      <c r="J20" s="93"/>
      <c r="K20" s="92">
        <v>2346</v>
      </c>
      <c r="L20" s="92">
        <f t="shared" si="12"/>
        <v>2346</v>
      </c>
      <c r="M20" s="94">
        <f t="shared" si="13"/>
        <v>0.0006714961340313153</v>
      </c>
      <c r="N20" s="93"/>
      <c r="O20" s="92">
        <v>1495</v>
      </c>
      <c r="P20" s="92">
        <f t="shared" si="14"/>
        <v>1495</v>
      </c>
      <c r="Q20" s="91">
        <f t="shared" si="15"/>
        <v>56.92307692307692</v>
      </c>
    </row>
    <row r="21" spans="1:17" s="85" customFormat="1" ht="18" customHeight="1">
      <c r="A21" s="96" t="s">
        <v>172</v>
      </c>
      <c r="B21" s="93">
        <v>0</v>
      </c>
      <c r="C21" s="92">
        <v>1098</v>
      </c>
      <c r="D21" s="92">
        <f t="shared" si="8"/>
        <v>1098</v>
      </c>
      <c r="E21" s="94">
        <f t="shared" si="9"/>
        <v>0.0006832271468919698</v>
      </c>
      <c r="F21" s="93"/>
      <c r="G21" s="92">
        <v>318</v>
      </c>
      <c r="H21" s="92">
        <f t="shared" si="10"/>
        <v>318</v>
      </c>
      <c r="I21" s="95">
        <f t="shared" si="11"/>
        <v>245.2830188679245</v>
      </c>
      <c r="J21" s="93"/>
      <c r="K21" s="92">
        <v>2413</v>
      </c>
      <c r="L21" s="92">
        <f t="shared" si="12"/>
        <v>2413</v>
      </c>
      <c r="M21" s="94">
        <f t="shared" si="13"/>
        <v>0.0006906735598540341</v>
      </c>
      <c r="N21" s="93"/>
      <c r="O21" s="92">
        <v>722</v>
      </c>
      <c r="P21" s="92">
        <f t="shared" si="14"/>
        <v>722</v>
      </c>
      <c r="Q21" s="91">
        <f t="shared" si="15"/>
        <v>234.21052631578948</v>
      </c>
    </row>
    <row r="22" spans="1:17" s="85" customFormat="1" ht="18" customHeight="1">
      <c r="A22" s="96" t="s">
        <v>167</v>
      </c>
      <c r="B22" s="93">
        <v>0</v>
      </c>
      <c r="C22" s="92">
        <v>875</v>
      </c>
      <c r="D22" s="92">
        <f>C22+B22</f>
        <v>875</v>
      </c>
      <c r="E22" s="94">
        <f>(D22/$D$8)</f>
        <v>0.0005444660778966062</v>
      </c>
      <c r="F22" s="93"/>
      <c r="G22" s="92">
        <v>1009</v>
      </c>
      <c r="H22" s="92">
        <f>G22+F22</f>
        <v>1009</v>
      </c>
      <c r="I22" s="95"/>
      <c r="J22" s="93"/>
      <c r="K22" s="92">
        <v>2251</v>
      </c>
      <c r="L22" s="92">
        <f>K22+J22</f>
        <v>2251</v>
      </c>
      <c r="M22" s="94">
        <f>(L22/$L$8)</f>
        <v>0.0006443042615961171</v>
      </c>
      <c r="N22" s="93"/>
      <c r="O22" s="92">
        <v>2199</v>
      </c>
      <c r="P22" s="92">
        <f>O22+N22</f>
        <v>2199</v>
      </c>
      <c r="Q22" s="91"/>
    </row>
    <row r="23" spans="1:17" s="85" customFormat="1" ht="18" customHeight="1">
      <c r="A23" s="96" t="s">
        <v>171</v>
      </c>
      <c r="B23" s="93">
        <v>0</v>
      </c>
      <c r="C23" s="92">
        <v>768</v>
      </c>
      <c r="D23" s="92">
        <f>C23+B23</f>
        <v>768</v>
      </c>
      <c r="E23" s="94">
        <f>(D23/$D$8)</f>
        <v>0.00047788565465667836</v>
      </c>
      <c r="F23" s="93"/>
      <c r="G23" s="92">
        <v>1104</v>
      </c>
      <c r="H23" s="92">
        <f>G23+F23</f>
        <v>1104</v>
      </c>
      <c r="I23" s="95">
        <f>(D23/H23-1)*100</f>
        <v>-30.434782608695656</v>
      </c>
      <c r="J23" s="93"/>
      <c r="K23" s="92">
        <v>1960</v>
      </c>
      <c r="L23" s="92">
        <f>K23+J23</f>
        <v>1960</v>
      </c>
      <c r="M23" s="94">
        <f>(L23/$L$8)</f>
        <v>0.0005610112628735627</v>
      </c>
      <c r="N23" s="93"/>
      <c r="O23" s="92">
        <v>2473</v>
      </c>
      <c r="P23" s="92">
        <f>O23+N23</f>
        <v>2473</v>
      </c>
      <c r="Q23" s="91">
        <f>(L23/P23-1)*100</f>
        <v>-20.74403558431055</v>
      </c>
    </row>
    <row r="24" spans="1:17" s="85" customFormat="1" ht="18" customHeight="1">
      <c r="A24" s="96" t="s">
        <v>453</v>
      </c>
      <c r="B24" s="93">
        <v>0</v>
      </c>
      <c r="C24" s="92">
        <v>703</v>
      </c>
      <c r="D24" s="92">
        <f>C24+B24</f>
        <v>703</v>
      </c>
      <c r="E24" s="94">
        <f>(D24/$D$8)</f>
        <v>0.0004374396031557876</v>
      </c>
      <c r="F24" s="93"/>
      <c r="G24" s="92">
        <v>445</v>
      </c>
      <c r="H24" s="92">
        <f>G24+F24</f>
        <v>445</v>
      </c>
      <c r="I24" s="95">
        <f>(D24/H24-1)*100</f>
        <v>57.97752808988763</v>
      </c>
      <c r="J24" s="93"/>
      <c r="K24" s="92">
        <v>1285</v>
      </c>
      <c r="L24" s="92">
        <f>K24+J24</f>
        <v>1285</v>
      </c>
      <c r="M24" s="94">
        <f>(L24/$L$8)</f>
        <v>0.0003678058534655755</v>
      </c>
      <c r="N24" s="93"/>
      <c r="O24" s="92">
        <v>769</v>
      </c>
      <c r="P24" s="92">
        <f>O24+N24</f>
        <v>769</v>
      </c>
      <c r="Q24" s="91">
        <f>(L24/P24-1)*100</f>
        <v>67.1001300390117</v>
      </c>
    </row>
    <row r="25" spans="1:17" s="85" customFormat="1" ht="18" customHeight="1" thickBot="1">
      <c r="A25" s="90" t="s">
        <v>161</v>
      </c>
      <c r="B25" s="87">
        <v>0</v>
      </c>
      <c r="C25" s="86">
        <v>6828</v>
      </c>
      <c r="D25" s="86">
        <f>C25+B25</f>
        <v>6828</v>
      </c>
      <c r="E25" s="88">
        <f>(D25/$D$8)</f>
        <v>0.0042487021484320315</v>
      </c>
      <c r="F25" s="87">
        <v>0</v>
      </c>
      <c r="G25" s="86">
        <v>11240</v>
      </c>
      <c r="H25" s="86">
        <f>G25+F25</f>
        <v>11240</v>
      </c>
      <c r="I25" s="89">
        <f>(D25/H25-1)*100</f>
        <v>-39.25266903914591</v>
      </c>
      <c r="J25" s="87">
        <v>0</v>
      </c>
      <c r="K25" s="86">
        <v>14470</v>
      </c>
      <c r="L25" s="86">
        <f>K25+J25</f>
        <v>14470</v>
      </c>
      <c r="M25" s="88">
        <f>(L25/$L$8)</f>
        <v>0.004141751517234924</v>
      </c>
      <c r="N25" s="87">
        <v>0</v>
      </c>
      <c r="O25" s="86">
        <v>21618</v>
      </c>
      <c r="P25" s="86">
        <f>O25+N25</f>
        <v>21618</v>
      </c>
      <c r="Q25" s="424">
        <f>(L25/P25-1)*100</f>
        <v>-33.065038393930976</v>
      </c>
    </row>
    <row r="26" s="84" customFormat="1" ht="13.5">
      <c r="A26" s="83" t="s">
        <v>145</v>
      </c>
    </row>
    <row r="27" ht="14.25">
      <c r="A27" s="83" t="s">
        <v>0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6:Q65536 I26:I65536 Q3 I3 I5 Q5">
    <cfRule type="cellIs" priority="3" dxfId="91" operator="lessThan" stopIfTrue="1">
      <formula>0</formula>
    </cfRule>
  </conditionalFormatting>
  <conditionalFormatting sqref="Q8:Q25 I8:I25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6"/>
  <sheetViews>
    <sheetView showGridLines="0" zoomScale="90" zoomScaleNormal="90" zoomScalePageLayoutView="0" workbookViewId="0" topLeftCell="A1">
      <pane xSplit="22326" topLeftCell="A1" activePane="topLeft" state="split"/>
      <selection pane="topLeft" activeCell="H18" sqref="H18"/>
      <selection pane="topRight" activeCell="J1" sqref="J1"/>
    </sheetView>
  </sheetViews>
  <sheetFormatPr defaultColWidth="9.140625" defaultRowHeight="15"/>
  <cols>
    <col min="1" max="1" width="24.421875" style="82" customWidth="1"/>
    <col min="2" max="2" width="10.28125" style="82" customWidth="1"/>
    <col min="3" max="3" width="11.8515625" style="82" customWidth="1"/>
    <col min="4" max="4" width="8.140625" style="82" bestFit="1" customWidth="1"/>
    <col min="5" max="5" width="10.140625" style="82" bestFit="1" customWidth="1"/>
    <col min="6" max="6" width="8.8515625" style="82" customWidth="1"/>
    <col min="7" max="7" width="12.28125" style="82" customWidth="1"/>
    <col min="8" max="8" width="8.00390625" style="82" bestFit="1" customWidth="1"/>
    <col min="9" max="9" width="7.7109375" style="82" bestFit="1" customWidth="1"/>
    <col min="10" max="10" width="9.28125" style="82" customWidth="1"/>
    <col min="11" max="11" width="11.28125" style="82" customWidth="1"/>
    <col min="12" max="12" width="8.140625" style="82" bestFit="1" customWidth="1"/>
    <col min="13" max="13" width="10.28125" style="82" customWidth="1"/>
    <col min="14" max="14" width="9.00390625" style="82" customWidth="1"/>
    <col min="15" max="15" width="12.28125" style="82" customWidth="1"/>
    <col min="16" max="16" width="7.8515625" style="82" customWidth="1"/>
    <col min="17" max="17" width="7.7109375" style="82" bestFit="1" customWidth="1"/>
    <col min="18" max="16384" width="9.140625" style="82" customWidth="1"/>
  </cols>
  <sheetData>
    <row r="1" spans="14:17" ht="18.75" thickBot="1">
      <c r="N1" s="598" t="s">
        <v>28</v>
      </c>
      <c r="O1" s="599"/>
      <c r="P1" s="599"/>
      <c r="Q1" s="600"/>
    </row>
    <row r="2" ht="7.5" customHeight="1" thickBot="1"/>
    <row r="3" spans="1:17" ht="24" customHeight="1">
      <c r="A3" s="606" t="s">
        <v>41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8"/>
    </row>
    <row r="4" spans="1:17" ht="16.5" customHeight="1" thickBot="1">
      <c r="A4" s="609" t="s">
        <v>38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1"/>
    </row>
    <row r="5" spans="1:17" ht="15" thickBot="1">
      <c r="A5" s="612" t="s">
        <v>37</v>
      </c>
      <c r="B5" s="601" t="s">
        <v>36</v>
      </c>
      <c r="C5" s="602"/>
      <c r="D5" s="602"/>
      <c r="E5" s="602"/>
      <c r="F5" s="603"/>
      <c r="G5" s="603"/>
      <c r="H5" s="603"/>
      <c r="I5" s="604"/>
      <c r="J5" s="602" t="s">
        <v>35</v>
      </c>
      <c r="K5" s="602"/>
      <c r="L5" s="602"/>
      <c r="M5" s="602"/>
      <c r="N5" s="602"/>
      <c r="O5" s="602"/>
      <c r="P5" s="602"/>
      <c r="Q5" s="605"/>
    </row>
    <row r="6" spans="1:17" s="109" customFormat="1" ht="25.5" customHeight="1" thickBot="1">
      <c r="A6" s="613"/>
      <c r="B6" s="595" t="s">
        <v>450</v>
      </c>
      <c r="C6" s="596"/>
      <c r="D6" s="597"/>
      <c r="E6" s="593" t="s">
        <v>34</v>
      </c>
      <c r="F6" s="595" t="s">
        <v>149</v>
      </c>
      <c r="G6" s="596"/>
      <c r="H6" s="597"/>
      <c r="I6" s="591" t="s">
        <v>33</v>
      </c>
      <c r="J6" s="595" t="s">
        <v>451</v>
      </c>
      <c r="K6" s="596"/>
      <c r="L6" s="597"/>
      <c r="M6" s="593" t="s">
        <v>34</v>
      </c>
      <c r="N6" s="595" t="s">
        <v>150</v>
      </c>
      <c r="O6" s="596"/>
      <c r="P6" s="597"/>
      <c r="Q6" s="593" t="s">
        <v>33</v>
      </c>
    </row>
    <row r="7" spans="1:17" s="104" customFormat="1" ht="15" thickBot="1">
      <c r="A7" s="614"/>
      <c r="B7" s="108" t="s">
        <v>22</v>
      </c>
      <c r="C7" s="105" t="s">
        <v>21</v>
      </c>
      <c r="D7" s="105" t="s">
        <v>17</v>
      </c>
      <c r="E7" s="594"/>
      <c r="F7" s="108" t="s">
        <v>22</v>
      </c>
      <c r="G7" s="106" t="s">
        <v>21</v>
      </c>
      <c r="H7" s="105" t="s">
        <v>17</v>
      </c>
      <c r="I7" s="592"/>
      <c r="J7" s="108" t="s">
        <v>22</v>
      </c>
      <c r="K7" s="105" t="s">
        <v>21</v>
      </c>
      <c r="L7" s="106" t="s">
        <v>17</v>
      </c>
      <c r="M7" s="594"/>
      <c r="N7" s="107" t="s">
        <v>22</v>
      </c>
      <c r="O7" s="106" t="s">
        <v>21</v>
      </c>
      <c r="P7" s="105" t="s">
        <v>17</v>
      </c>
      <c r="Q7" s="594"/>
    </row>
    <row r="8" spans="1:17" s="111" customFormat="1" ht="17.25" customHeight="1" thickBot="1">
      <c r="A8" s="116" t="s">
        <v>24</v>
      </c>
      <c r="B8" s="114">
        <f>SUM(B9:B23)</f>
        <v>11591.259999999998</v>
      </c>
      <c r="C8" s="113">
        <f>SUM(C9:C23)</f>
        <v>993.1946</v>
      </c>
      <c r="D8" s="113">
        <f aca="true" t="shared" si="0" ref="D8:D21">C8+B8</f>
        <v>12584.4546</v>
      </c>
      <c r="E8" s="115">
        <f aca="true" t="shared" si="1" ref="E8:E21">(D8/$D$8)</f>
        <v>1</v>
      </c>
      <c r="F8" s="114">
        <f>SUM(F9:F23)</f>
        <v>10965.958</v>
      </c>
      <c r="G8" s="113">
        <f>SUM(G9:G23)</f>
        <v>836.9979999999999</v>
      </c>
      <c r="H8" s="113">
        <f aca="true" t="shared" si="2" ref="H8:H21">G8+F8</f>
        <v>11802.956</v>
      </c>
      <c r="I8" s="112">
        <f aca="true" t="shared" si="3" ref="I8:I22">(D8/H8-1)*100</f>
        <v>6.621210822102519</v>
      </c>
      <c r="J8" s="114">
        <f>SUM(J9:J23)</f>
        <v>23013.61699999999</v>
      </c>
      <c r="K8" s="113">
        <f>SUM(K9:K23)</f>
        <v>1980.6676</v>
      </c>
      <c r="L8" s="113">
        <f aca="true" t="shared" si="4" ref="L8:L21">K8+J8</f>
        <v>24994.28459999999</v>
      </c>
      <c r="M8" s="115">
        <f aca="true" t="shared" si="5" ref="M8:M21">(L8/$L$8)</f>
        <v>1</v>
      </c>
      <c r="N8" s="114">
        <f>SUM(N9:N23)</f>
        <v>21619.67</v>
      </c>
      <c r="O8" s="113">
        <f>SUM(O9:O23)</f>
        <v>1854.6390000000001</v>
      </c>
      <c r="P8" s="113">
        <f aca="true" t="shared" si="6" ref="P8:P21">O8+N8</f>
        <v>23474.308999999997</v>
      </c>
      <c r="Q8" s="112">
        <f aca="true" t="shared" si="7" ref="Q8:Q22">(L8/P8-1)*100</f>
        <v>6.475060032650992</v>
      </c>
    </row>
    <row r="9" spans="1:17" s="85" customFormat="1" ht="17.25" customHeight="1" thickTop="1">
      <c r="A9" s="96" t="s">
        <v>151</v>
      </c>
      <c r="B9" s="93">
        <v>4851.7530000000015</v>
      </c>
      <c r="C9" s="92">
        <v>177.876</v>
      </c>
      <c r="D9" s="92">
        <f t="shared" si="0"/>
        <v>5029.629000000002</v>
      </c>
      <c r="E9" s="94">
        <f t="shared" si="1"/>
        <v>0.399670002385324</v>
      </c>
      <c r="F9" s="93">
        <v>4037.611</v>
      </c>
      <c r="G9" s="92">
        <v>185.18800000000005</v>
      </c>
      <c r="H9" s="92">
        <f t="shared" si="2"/>
        <v>4222.799</v>
      </c>
      <c r="I9" s="95">
        <f t="shared" si="3"/>
        <v>19.106521527546107</v>
      </c>
      <c r="J9" s="93">
        <v>9148.236999999994</v>
      </c>
      <c r="K9" s="92">
        <v>360.55499999999995</v>
      </c>
      <c r="L9" s="92">
        <f t="shared" si="4"/>
        <v>9508.791999999994</v>
      </c>
      <c r="M9" s="94">
        <f t="shared" si="5"/>
        <v>0.38043865436340585</v>
      </c>
      <c r="N9" s="93">
        <v>7585.977999999998</v>
      </c>
      <c r="O9" s="92">
        <v>415.99099999999993</v>
      </c>
      <c r="P9" s="92">
        <f t="shared" si="6"/>
        <v>8001.968999999998</v>
      </c>
      <c r="Q9" s="91">
        <f t="shared" si="7"/>
        <v>18.830652805578186</v>
      </c>
    </row>
    <row r="10" spans="1:17" s="85" customFormat="1" ht="17.25" customHeight="1">
      <c r="A10" s="96" t="s">
        <v>162</v>
      </c>
      <c r="B10" s="93">
        <v>2516.251</v>
      </c>
      <c r="C10" s="92">
        <v>0</v>
      </c>
      <c r="D10" s="92">
        <f t="shared" si="0"/>
        <v>2516.251</v>
      </c>
      <c r="E10" s="94">
        <f t="shared" si="1"/>
        <v>0.19994914996157245</v>
      </c>
      <c r="F10" s="93">
        <v>2900.2760000000003</v>
      </c>
      <c r="G10" s="92"/>
      <c r="H10" s="92">
        <f t="shared" si="2"/>
        <v>2900.2760000000003</v>
      </c>
      <c r="I10" s="95">
        <f t="shared" si="3"/>
        <v>-13.240981203168257</v>
      </c>
      <c r="J10" s="93">
        <v>4930.6179999999995</v>
      </c>
      <c r="K10" s="92"/>
      <c r="L10" s="92">
        <f t="shared" si="4"/>
        <v>4930.6179999999995</v>
      </c>
      <c r="M10" s="94">
        <f t="shared" si="5"/>
        <v>0.19726981903694898</v>
      </c>
      <c r="N10" s="93">
        <v>5269.213999999999</v>
      </c>
      <c r="O10" s="92"/>
      <c r="P10" s="92">
        <f t="shared" si="6"/>
        <v>5269.213999999999</v>
      </c>
      <c r="Q10" s="91">
        <f t="shared" si="7"/>
        <v>-6.4259299394558544</v>
      </c>
    </row>
    <row r="11" spans="1:17" s="85" customFormat="1" ht="17.25" customHeight="1">
      <c r="A11" s="96" t="s">
        <v>152</v>
      </c>
      <c r="B11" s="93">
        <v>1616.523999999999</v>
      </c>
      <c r="C11" s="92">
        <v>25.104</v>
      </c>
      <c r="D11" s="92">
        <f t="shared" si="0"/>
        <v>1641.627999999999</v>
      </c>
      <c r="E11" s="94">
        <f t="shared" si="1"/>
        <v>0.13044887936581687</v>
      </c>
      <c r="F11" s="93">
        <v>1687.1349999999989</v>
      </c>
      <c r="G11" s="92"/>
      <c r="H11" s="92">
        <f t="shared" si="2"/>
        <v>1687.1349999999989</v>
      </c>
      <c r="I11" s="95">
        <f t="shared" si="3"/>
        <v>-2.6972945259270853</v>
      </c>
      <c r="J11" s="93">
        <v>3524.324000000001</v>
      </c>
      <c r="K11" s="92">
        <v>25.104</v>
      </c>
      <c r="L11" s="92">
        <f t="shared" si="4"/>
        <v>3549.428000000001</v>
      </c>
      <c r="M11" s="94">
        <f t="shared" si="5"/>
        <v>0.1420095856634361</v>
      </c>
      <c r="N11" s="93">
        <v>3365.742000000002</v>
      </c>
      <c r="O11" s="92"/>
      <c r="P11" s="92">
        <f t="shared" si="6"/>
        <v>3365.742000000002</v>
      </c>
      <c r="Q11" s="91">
        <f t="shared" si="7"/>
        <v>5.457518728411115</v>
      </c>
    </row>
    <row r="12" spans="1:17" s="85" customFormat="1" ht="17.25" customHeight="1">
      <c r="A12" s="96" t="s">
        <v>163</v>
      </c>
      <c r="B12" s="93">
        <v>756.141</v>
      </c>
      <c r="C12" s="92">
        <v>0</v>
      </c>
      <c r="D12" s="92">
        <f aca="true" t="shared" si="8" ref="D12:D18">C12+B12</f>
        <v>756.141</v>
      </c>
      <c r="E12" s="94">
        <f aca="true" t="shared" si="9" ref="E12:E18">(D12/$D$8)</f>
        <v>0.0600853214568393</v>
      </c>
      <c r="F12" s="93">
        <v>528.038</v>
      </c>
      <c r="G12" s="92"/>
      <c r="H12" s="92">
        <f aca="true" t="shared" si="10" ref="H12:H18">G12+F12</f>
        <v>528.038</v>
      </c>
      <c r="I12" s="95">
        <f aca="true" t="shared" si="11" ref="I12:I18">(D12/H12-1)*100</f>
        <v>43.198216795003376</v>
      </c>
      <c r="J12" s="93">
        <v>1515.4679999999996</v>
      </c>
      <c r="K12" s="92"/>
      <c r="L12" s="92">
        <f aca="true" t="shared" si="12" ref="L12:L18">K12+J12</f>
        <v>1515.4679999999996</v>
      </c>
      <c r="M12" s="94">
        <f aca="true" t="shared" si="13" ref="M12:M18">(L12/$L$8)</f>
        <v>0.0606325815782701</v>
      </c>
      <c r="N12" s="93">
        <v>1863.0849999999998</v>
      </c>
      <c r="O12" s="92"/>
      <c r="P12" s="92">
        <f aca="true" t="shared" si="14" ref="P12:P18">O12+N12</f>
        <v>1863.0849999999998</v>
      </c>
      <c r="Q12" s="91">
        <f aca="true" t="shared" si="15" ref="Q12:Q18">(L12/P12-1)*100</f>
        <v>-18.658139591054635</v>
      </c>
    </row>
    <row r="13" spans="1:17" s="85" customFormat="1" ht="17.25" customHeight="1">
      <c r="A13" s="96" t="s">
        <v>166</v>
      </c>
      <c r="B13" s="93">
        <v>733.437</v>
      </c>
      <c r="C13" s="92">
        <v>0</v>
      </c>
      <c r="D13" s="92">
        <f t="shared" si="8"/>
        <v>733.437</v>
      </c>
      <c r="E13" s="94">
        <f t="shared" si="9"/>
        <v>0.05828119082729259</v>
      </c>
      <c r="F13" s="93">
        <v>250.49399999999997</v>
      </c>
      <c r="G13" s="92"/>
      <c r="H13" s="92">
        <f t="shared" si="10"/>
        <v>250.49399999999997</v>
      </c>
      <c r="I13" s="95">
        <f t="shared" si="11"/>
        <v>192.79623464035072</v>
      </c>
      <c r="J13" s="93">
        <v>1394.705</v>
      </c>
      <c r="K13" s="92"/>
      <c r="L13" s="92">
        <f t="shared" si="12"/>
        <v>1394.705</v>
      </c>
      <c r="M13" s="94">
        <f t="shared" si="13"/>
        <v>0.055800956991583606</v>
      </c>
      <c r="N13" s="93">
        <v>407.353</v>
      </c>
      <c r="O13" s="92"/>
      <c r="P13" s="92">
        <f t="shared" si="14"/>
        <v>407.353</v>
      </c>
      <c r="Q13" s="91">
        <f t="shared" si="15"/>
        <v>242.3824054321436</v>
      </c>
    </row>
    <row r="14" spans="1:17" s="85" customFormat="1" ht="17.25" customHeight="1">
      <c r="A14" s="96" t="s">
        <v>167</v>
      </c>
      <c r="B14" s="93">
        <v>306.54499999999996</v>
      </c>
      <c r="C14" s="92">
        <v>0</v>
      </c>
      <c r="D14" s="92">
        <f t="shared" si="8"/>
        <v>306.54499999999996</v>
      </c>
      <c r="E14" s="94">
        <f t="shared" si="9"/>
        <v>0.02435902148671584</v>
      </c>
      <c r="F14" s="93">
        <v>146.673</v>
      </c>
      <c r="G14" s="92"/>
      <c r="H14" s="92">
        <f t="shared" si="10"/>
        <v>146.673</v>
      </c>
      <c r="I14" s="95">
        <f t="shared" si="11"/>
        <v>108.99892959167667</v>
      </c>
      <c r="J14" s="93">
        <v>616.245</v>
      </c>
      <c r="K14" s="92"/>
      <c r="L14" s="92">
        <f t="shared" si="12"/>
        <v>616.245</v>
      </c>
      <c r="M14" s="94">
        <f t="shared" si="13"/>
        <v>0.024655436627299996</v>
      </c>
      <c r="N14" s="93">
        <v>363.3640000000001</v>
      </c>
      <c r="O14" s="92"/>
      <c r="P14" s="92">
        <f t="shared" si="14"/>
        <v>363.3640000000001</v>
      </c>
      <c r="Q14" s="91">
        <f t="shared" si="15"/>
        <v>69.59440120650362</v>
      </c>
    </row>
    <row r="15" spans="1:17" s="85" customFormat="1" ht="17.25" customHeight="1">
      <c r="A15" s="96" t="s">
        <v>165</v>
      </c>
      <c r="B15" s="93">
        <v>271.20000000000005</v>
      </c>
      <c r="C15" s="92">
        <v>0</v>
      </c>
      <c r="D15" s="92">
        <f t="shared" si="8"/>
        <v>271.20000000000005</v>
      </c>
      <c r="E15" s="94">
        <f t="shared" si="9"/>
        <v>0.021550397583380378</v>
      </c>
      <c r="F15" s="93">
        <v>257.6</v>
      </c>
      <c r="G15" s="92"/>
      <c r="H15" s="92">
        <f t="shared" si="10"/>
        <v>257.6</v>
      </c>
      <c r="I15" s="95">
        <f t="shared" si="11"/>
        <v>5.2795031055900665</v>
      </c>
      <c r="J15" s="93">
        <v>550.7</v>
      </c>
      <c r="K15" s="92"/>
      <c r="L15" s="92">
        <f t="shared" si="12"/>
        <v>550.7</v>
      </c>
      <c r="M15" s="94">
        <f t="shared" si="13"/>
        <v>0.022033037104810763</v>
      </c>
      <c r="N15" s="93">
        <v>475.10000000000014</v>
      </c>
      <c r="O15" s="92"/>
      <c r="P15" s="92">
        <f t="shared" si="14"/>
        <v>475.10000000000014</v>
      </c>
      <c r="Q15" s="91">
        <f t="shared" si="15"/>
        <v>15.91243948642389</v>
      </c>
    </row>
    <row r="16" spans="1:17" s="85" customFormat="1" ht="17.25" customHeight="1">
      <c r="A16" s="96" t="s">
        <v>164</v>
      </c>
      <c r="B16" s="93">
        <v>184.15700000000004</v>
      </c>
      <c r="C16" s="92">
        <v>0</v>
      </c>
      <c r="D16" s="92">
        <f t="shared" si="8"/>
        <v>184.15700000000004</v>
      </c>
      <c r="E16" s="94">
        <f t="shared" si="9"/>
        <v>0.014633689409154056</v>
      </c>
      <c r="F16" s="93">
        <v>290.752</v>
      </c>
      <c r="G16" s="92"/>
      <c r="H16" s="92">
        <f t="shared" si="10"/>
        <v>290.752</v>
      </c>
      <c r="I16" s="95">
        <f t="shared" si="11"/>
        <v>-36.661828637464225</v>
      </c>
      <c r="J16" s="93">
        <v>497.519</v>
      </c>
      <c r="K16" s="92"/>
      <c r="L16" s="92">
        <f t="shared" si="12"/>
        <v>497.519</v>
      </c>
      <c r="M16" s="94">
        <f t="shared" si="13"/>
        <v>0.01990531067250471</v>
      </c>
      <c r="N16" s="93">
        <v>592.4509999999999</v>
      </c>
      <c r="O16" s="92"/>
      <c r="P16" s="92">
        <f t="shared" si="14"/>
        <v>592.4509999999999</v>
      </c>
      <c r="Q16" s="91">
        <f t="shared" si="15"/>
        <v>-16.023603639794672</v>
      </c>
    </row>
    <row r="17" spans="1:17" s="85" customFormat="1" ht="17.25" customHeight="1">
      <c r="A17" s="96" t="s">
        <v>168</v>
      </c>
      <c r="B17" s="93">
        <v>0</v>
      </c>
      <c r="C17" s="92">
        <v>181.535</v>
      </c>
      <c r="D17" s="92">
        <f t="shared" si="8"/>
        <v>181.535</v>
      </c>
      <c r="E17" s="94">
        <f t="shared" si="9"/>
        <v>0.014425337113934204</v>
      </c>
      <c r="F17" s="93"/>
      <c r="G17" s="92">
        <v>110.11500000000001</v>
      </c>
      <c r="H17" s="92">
        <f t="shared" si="10"/>
        <v>110.11500000000001</v>
      </c>
      <c r="I17" s="95">
        <f t="shared" si="11"/>
        <v>64.8594651046633</v>
      </c>
      <c r="J17" s="93"/>
      <c r="K17" s="92">
        <v>351.237</v>
      </c>
      <c r="L17" s="92">
        <f t="shared" si="12"/>
        <v>351.237</v>
      </c>
      <c r="M17" s="94">
        <f t="shared" si="13"/>
        <v>0.01405269267038754</v>
      </c>
      <c r="N17" s="93"/>
      <c r="O17" s="92">
        <v>254.471</v>
      </c>
      <c r="P17" s="92">
        <f t="shared" si="14"/>
        <v>254.471</v>
      </c>
      <c r="Q17" s="91">
        <f t="shared" si="15"/>
        <v>38.026336989283664</v>
      </c>
    </row>
    <row r="18" spans="1:17" s="85" customFormat="1" ht="17.25" customHeight="1">
      <c r="A18" s="460" t="s">
        <v>155</v>
      </c>
      <c r="B18" s="461">
        <v>168.08499999999998</v>
      </c>
      <c r="C18" s="462">
        <v>2.564</v>
      </c>
      <c r="D18" s="462">
        <f t="shared" si="8"/>
        <v>170.64899999999997</v>
      </c>
      <c r="E18" s="463">
        <f t="shared" si="9"/>
        <v>0.01356030161211754</v>
      </c>
      <c r="F18" s="461">
        <v>195.92100000000008</v>
      </c>
      <c r="G18" s="462"/>
      <c r="H18" s="462">
        <f t="shared" si="10"/>
        <v>195.92100000000008</v>
      </c>
      <c r="I18" s="464">
        <f t="shared" si="11"/>
        <v>-12.899076668657317</v>
      </c>
      <c r="J18" s="461">
        <v>367.9419999999997</v>
      </c>
      <c r="K18" s="462">
        <v>3.9549999999999996</v>
      </c>
      <c r="L18" s="462">
        <f t="shared" si="12"/>
        <v>371.8969999999997</v>
      </c>
      <c r="M18" s="463">
        <f t="shared" si="13"/>
        <v>0.014879281641851826</v>
      </c>
      <c r="N18" s="461">
        <v>421.59699999999975</v>
      </c>
      <c r="O18" s="462">
        <v>0.168</v>
      </c>
      <c r="P18" s="462">
        <f t="shared" si="14"/>
        <v>421.76499999999976</v>
      </c>
      <c r="Q18" s="465">
        <f t="shared" si="15"/>
        <v>-11.82364586914516</v>
      </c>
    </row>
    <row r="19" spans="1:17" s="85" customFormat="1" ht="17.25" customHeight="1">
      <c r="A19" s="96" t="s">
        <v>170</v>
      </c>
      <c r="B19" s="93">
        <v>0</v>
      </c>
      <c r="C19" s="92">
        <v>125.73600000000002</v>
      </c>
      <c r="D19" s="92">
        <f t="shared" si="0"/>
        <v>125.73600000000002</v>
      </c>
      <c r="E19" s="94">
        <f t="shared" si="1"/>
        <v>0.009991374596400867</v>
      </c>
      <c r="F19" s="93"/>
      <c r="G19" s="92">
        <v>48.40800000000001</v>
      </c>
      <c r="H19" s="92">
        <f t="shared" si="2"/>
        <v>48.40800000000001</v>
      </c>
      <c r="I19" s="95">
        <f t="shared" si="3"/>
        <v>159.7421913733267</v>
      </c>
      <c r="J19" s="93"/>
      <c r="K19" s="92">
        <v>210.4189999999999</v>
      </c>
      <c r="L19" s="92">
        <f t="shared" si="4"/>
        <v>210.4189999999999</v>
      </c>
      <c r="M19" s="94">
        <f t="shared" si="5"/>
        <v>0.00841868464600903</v>
      </c>
      <c r="N19" s="93"/>
      <c r="O19" s="92">
        <v>91.32400000000005</v>
      </c>
      <c r="P19" s="92">
        <f t="shared" si="6"/>
        <v>91.32400000000005</v>
      </c>
      <c r="Q19" s="91">
        <f t="shared" si="7"/>
        <v>130.40931190048593</v>
      </c>
    </row>
    <row r="20" spans="1:17" s="85" customFormat="1" ht="17.25" customHeight="1">
      <c r="A20" s="96" t="s">
        <v>158</v>
      </c>
      <c r="B20" s="93">
        <v>0</v>
      </c>
      <c r="C20" s="92">
        <v>125.13799999999996</v>
      </c>
      <c r="D20" s="92">
        <f t="shared" si="0"/>
        <v>125.13799999999996</v>
      </c>
      <c r="E20" s="94">
        <f t="shared" si="1"/>
        <v>0.009943855651877036</v>
      </c>
      <c r="F20" s="93"/>
      <c r="G20" s="92">
        <v>207.31699999999995</v>
      </c>
      <c r="H20" s="92">
        <f t="shared" si="2"/>
        <v>207.31699999999995</v>
      </c>
      <c r="I20" s="95" t="s">
        <v>50</v>
      </c>
      <c r="J20" s="93"/>
      <c r="K20" s="92">
        <v>304.7810000000001</v>
      </c>
      <c r="L20" s="92">
        <f t="shared" si="4"/>
        <v>304.7810000000001</v>
      </c>
      <c r="M20" s="94">
        <f t="shared" si="5"/>
        <v>0.012194027749848069</v>
      </c>
      <c r="N20" s="93"/>
      <c r="O20" s="92">
        <v>449.6460000000001</v>
      </c>
      <c r="P20" s="92">
        <f t="shared" si="6"/>
        <v>449.6460000000001</v>
      </c>
      <c r="Q20" s="91">
        <f t="shared" si="7"/>
        <v>-32.21756670803253</v>
      </c>
    </row>
    <row r="21" spans="1:17" s="85" customFormat="1" ht="17.25" customHeight="1">
      <c r="A21" s="96" t="s">
        <v>169</v>
      </c>
      <c r="B21" s="93">
        <v>83.149</v>
      </c>
      <c r="C21" s="92">
        <v>0</v>
      </c>
      <c r="D21" s="92">
        <f t="shared" si="0"/>
        <v>83.149</v>
      </c>
      <c r="E21" s="94">
        <f t="shared" si="1"/>
        <v>0.006607278792995924</v>
      </c>
      <c r="F21" s="93">
        <v>88.541</v>
      </c>
      <c r="G21" s="92"/>
      <c r="H21" s="92">
        <f t="shared" si="2"/>
        <v>88.541</v>
      </c>
      <c r="I21" s="95">
        <f t="shared" si="3"/>
        <v>-6.089834088162538</v>
      </c>
      <c r="J21" s="93">
        <v>227.869</v>
      </c>
      <c r="K21" s="92"/>
      <c r="L21" s="92">
        <f t="shared" si="4"/>
        <v>227.869</v>
      </c>
      <c r="M21" s="94">
        <f t="shared" si="5"/>
        <v>0.00911684425646654</v>
      </c>
      <c r="N21" s="93">
        <v>129.661</v>
      </c>
      <c r="O21" s="92"/>
      <c r="P21" s="92">
        <f t="shared" si="6"/>
        <v>129.661</v>
      </c>
      <c r="Q21" s="91">
        <f t="shared" si="7"/>
        <v>75.74212754799052</v>
      </c>
    </row>
    <row r="22" spans="1:17" s="85" customFormat="1" ht="17.25" customHeight="1">
      <c r="A22" s="96" t="s">
        <v>172</v>
      </c>
      <c r="B22" s="93">
        <v>0</v>
      </c>
      <c r="C22" s="92">
        <v>62.625</v>
      </c>
      <c r="D22" s="92">
        <f>C22+B22</f>
        <v>62.625</v>
      </c>
      <c r="E22" s="94">
        <f>(D22/$D$8)</f>
        <v>0.004976377760542758</v>
      </c>
      <c r="F22" s="93"/>
      <c r="G22" s="92">
        <v>23.596</v>
      </c>
      <c r="H22" s="92">
        <f>G22+F22</f>
        <v>23.596</v>
      </c>
      <c r="I22" s="95">
        <f t="shared" si="3"/>
        <v>165.40515341583318</v>
      </c>
      <c r="J22" s="93"/>
      <c r="K22" s="92">
        <v>133.37200000000007</v>
      </c>
      <c r="L22" s="92">
        <f>K22+J22</f>
        <v>133.37200000000007</v>
      </c>
      <c r="M22" s="94">
        <f>(L22/$L$8)</f>
        <v>0.005336099917818817</v>
      </c>
      <c r="N22" s="93"/>
      <c r="O22" s="92">
        <v>61.394000000000005</v>
      </c>
      <c r="P22" s="92">
        <f>O22+N22</f>
        <v>61.394000000000005</v>
      </c>
      <c r="Q22" s="91">
        <f t="shared" si="7"/>
        <v>117.23946965501524</v>
      </c>
    </row>
    <row r="23" spans="1:17" s="85" customFormat="1" ht="17.25" customHeight="1" thickBot="1">
      <c r="A23" s="474" t="s">
        <v>161</v>
      </c>
      <c r="B23" s="475">
        <v>104.018</v>
      </c>
      <c r="C23" s="476">
        <v>292.6166</v>
      </c>
      <c r="D23" s="476">
        <f>C23+B23</f>
        <v>396.6346</v>
      </c>
      <c r="E23" s="477">
        <f>(D23/$D$8)</f>
        <v>0.03151782199603628</v>
      </c>
      <c r="F23" s="475">
        <v>582.9169999999999</v>
      </c>
      <c r="G23" s="476">
        <v>262.3739999999999</v>
      </c>
      <c r="H23" s="476">
        <f>G23+F23</f>
        <v>845.2909999999998</v>
      </c>
      <c r="I23" s="478">
        <f>(D23/H23-1)*100</f>
        <v>-53.07715331169975</v>
      </c>
      <c r="J23" s="475">
        <v>239.98999999999998</v>
      </c>
      <c r="K23" s="476">
        <v>591.2446</v>
      </c>
      <c r="L23" s="476">
        <f>K23+J23</f>
        <v>831.2346</v>
      </c>
      <c r="M23" s="477">
        <f>(L23/$L$8)</f>
        <v>0.03325698707935815</v>
      </c>
      <c r="N23" s="475">
        <v>1146.125</v>
      </c>
      <c r="O23" s="476">
        <v>581.6450000000001</v>
      </c>
      <c r="P23" s="476">
        <f>O23+N23</f>
        <v>1727.77</v>
      </c>
      <c r="Q23" s="479">
        <f>(L23/P23-1)*100</f>
        <v>-51.88974226893626</v>
      </c>
    </row>
    <row r="24" s="84" customFormat="1" ht="14.25">
      <c r="A24" s="110" t="s">
        <v>145</v>
      </c>
    </row>
    <row r="25" ht="14.25">
      <c r="A25" s="110" t="s">
        <v>40</v>
      </c>
    </row>
    <row r="26" ht="14.25">
      <c r="A26" s="82" t="s">
        <v>29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4:Q65536 I24:I65536 Q3 I3">
    <cfRule type="cellIs" priority="8" dxfId="91" operator="lessThan" stopIfTrue="1">
      <formula>0</formula>
    </cfRule>
  </conditionalFormatting>
  <conditionalFormatting sqref="I8:I23 Q8:Q23">
    <cfRule type="cellIs" priority="9" dxfId="91" operator="lessThan" stopIfTrue="1">
      <formula>0</formula>
    </cfRule>
    <cfRule type="cellIs" priority="10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3"/>
  <sheetViews>
    <sheetView showGridLines="0" zoomScale="80" zoomScaleNormal="80" zoomScalePageLayoutView="0" workbookViewId="0" topLeftCell="A1">
      <selection activeCell="G6" sqref="G6:G8"/>
    </sheetView>
  </sheetViews>
  <sheetFormatPr defaultColWidth="8.00390625" defaultRowHeight="15"/>
  <cols>
    <col min="1" max="1" width="29.8515625" style="117" customWidth="1"/>
    <col min="2" max="2" width="9.7109375" style="117" customWidth="1"/>
    <col min="3" max="3" width="10.8515625" style="117" customWidth="1"/>
    <col min="4" max="4" width="9.00390625" style="117" customWidth="1"/>
    <col min="5" max="5" width="11.28125" style="117" customWidth="1"/>
    <col min="6" max="6" width="10.28125" style="117" customWidth="1"/>
    <col min="7" max="7" width="10.7109375" style="117" customWidth="1"/>
    <col min="8" max="8" width="10.28125" style="117" bestFit="1" customWidth="1"/>
    <col min="9" max="9" width="11.7109375" style="117" bestFit="1" customWidth="1"/>
    <col min="10" max="10" width="9.7109375" style="117" bestFit="1" customWidth="1"/>
    <col min="11" max="11" width="11.7109375" style="117" bestFit="1" customWidth="1"/>
    <col min="12" max="12" width="10.8515625" style="117" customWidth="1"/>
    <col min="13" max="13" width="9.28125" style="117" customWidth="1"/>
    <col min="14" max="14" width="11.140625" style="117" customWidth="1"/>
    <col min="15" max="15" width="12.28125" style="117" bestFit="1" customWidth="1"/>
    <col min="16" max="16" width="9.28125" style="117" customWidth="1"/>
    <col min="17" max="17" width="10.7109375" style="117" bestFit="1" customWidth="1"/>
    <col min="18" max="18" width="12.7109375" style="117" bestFit="1" customWidth="1"/>
    <col min="19" max="19" width="10.140625" style="117" customWidth="1"/>
    <col min="20" max="21" width="11.140625" style="117" bestFit="1" customWidth="1"/>
    <col min="22" max="23" width="10.28125" style="117" customWidth="1"/>
    <col min="24" max="24" width="12.7109375" style="117" customWidth="1"/>
    <col min="25" max="25" width="9.8515625" style="117" bestFit="1" customWidth="1"/>
    <col min="26" max="16384" width="8.00390625" style="117" customWidth="1"/>
  </cols>
  <sheetData>
    <row r="1" spans="24:25" ht="18.75" thickBot="1">
      <c r="X1" s="629" t="s">
        <v>28</v>
      </c>
      <c r="Y1" s="630"/>
    </row>
    <row r="2" ht="5.25" customHeight="1" thickBot="1"/>
    <row r="3" spans="1:25" ht="24" customHeight="1" thickTop="1">
      <c r="A3" s="631" t="s">
        <v>46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3"/>
    </row>
    <row r="4" spans="1:25" ht="21" customHeight="1" thickBot="1">
      <c r="A4" s="643" t="s">
        <v>45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5"/>
    </row>
    <row r="5" spans="1:25" s="163" customFormat="1" ht="19.5" customHeight="1" thickBot="1" thickTop="1">
      <c r="A5" s="634" t="s">
        <v>44</v>
      </c>
      <c r="B5" s="620" t="s">
        <v>36</v>
      </c>
      <c r="C5" s="621"/>
      <c r="D5" s="621"/>
      <c r="E5" s="621"/>
      <c r="F5" s="621"/>
      <c r="G5" s="621"/>
      <c r="H5" s="621"/>
      <c r="I5" s="621"/>
      <c r="J5" s="622"/>
      <c r="K5" s="622"/>
      <c r="L5" s="622"/>
      <c r="M5" s="623"/>
      <c r="N5" s="624" t="s">
        <v>35</v>
      </c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3"/>
    </row>
    <row r="6" spans="1:25" s="473" customFormat="1" ht="26.25" customHeight="1" thickBot="1">
      <c r="A6" s="635"/>
      <c r="B6" s="627" t="s">
        <v>450</v>
      </c>
      <c r="C6" s="616"/>
      <c r="D6" s="616"/>
      <c r="E6" s="616"/>
      <c r="F6" s="628"/>
      <c r="G6" s="617" t="s">
        <v>34</v>
      </c>
      <c r="H6" s="627" t="s">
        <v>149</v>
      </c>
      <c r="I6" s="616"/>
      <c r="J6" s="616"/>
      <c r="K6" s="616"/>
      <c r="L6" s="628"/>
      <c r="M6" s="617" t="s">
        <v>33</v>
      </c>
      <c r="N6" s="615" t="s">
        <v>451</v>
      </c>
      <c r="O6" s="616"/>
      <c r="P6" s="616"/>
      <c r="Q6" s="616"/>
      <c r="R6" s="616"/>
      <c r="S6" s="617" t="s">
        <v>34</v>
      </c>
      <c r="T6" s="615" t="s">
        <v>150</v>
      </c>
      <c r="U6" s="616"/>
      <c r="V6" s="616"/>
      <c r="W6" s="616"/>
      <c r="X6" s="616"/>
      <c r="Y6" s="617" t="s">
        <v>33</v>
      </c>
    </row>
    <row r="7" spans="1:25" s="157" customFormat="1" ht="26.25" customHeight="1">
      <c r="A7" s="636"/>
      <c r="B7" s="640" t="s">
        <v>22</v>
      </c>
      <c r="C7" s="641"/>
      <c r="D7" s="638" t="s">
        <v>21</v>
      </c>
      <c r="E7" s="639"/>
      <c r="F7" s="625" t="s">
        <v>17</v>
      </c>
      <c r="G7" s="618"/>
      <c r="H7" s="640" t="s">
        <v>22</v>
      </c>
      <c r="I7" s="641"/>
      <c r="J7" s="638" t="s">
        <v>21</v>
      </c>
      <c r="K7" s="639"/>
      <c r="L7" s="625" t="s">
        <v>17</v>
      </c>
      <c r="M7" s="618"/>
      <c r="N7" s="641" t="s">
        <v>22</v>
      </c>
      <c r="O7" s="641"/>
      <c r="P7" s="646" t="s">
        <v>21</v>
      </c>
      <c r="Q7" s="641"/>
      <c r="R7" s="625" t="s">
        <v>17</v>
      </c>
      <c r="S7" s="618"/>
      <c r="T7" s="647" t="s">
        <v>22</v>
      </c>
      <c r="U7" s="639"/>
      <c r="V7" s="638" t="s">
        <v>21</v>
      </c>
      <c r="W7" s="642"/>
      <c r="X7" s="625" t="s">
        <v>17</v>
      </c>
      <c r="Y7" s="618"/>
    </row>
    <row r="8" spans="1:25" s="157" customFormat="1" ht="31.5" thickBot="1">
      <c r="A8" s="637"/>
      <c r="B8" s="160" t="s">
        <v>19</v>
      </c>
      <c r="C8" s="158" t="s">
        <v>18</v>
      </c>
      <c r="D8" s="159" t="s">
        <v>19</v>
      </c>
      <c r="E8" s="158" t="s">
        <v>18</v>
      </c>
      <c r="F8" s="626"/>
      <c r="G8" s="619"/>
      <c r="H8" s="160" t="s">
        <v>19</v>
      </c>
      <c r="I8" s="158" t="s">
        <v>18</v>
      </c>
      <c r="J8" s="159" t="s">
        <v>19</v>
      </c>
      <c r="K8" s="158" t="s">
        <v>18</v>
      </c>
      <c r="L8" s="626"/>
      <c r="M8" s="619"/>
      <c r="N8" s="161" t="s">
        <v>19</v>
      </c>
      <c r="O8" s="158" t="s">
        <v>18</v>
      </c>
      <c r="P8" s="159" t="s">
        <v>19</v>
      </c>
      <c r="Q8" s="158" t="s">
        <v>18</v>
      </c>
      <c r="R8" s="626"/>
      <c r="S8" s="619"/>
      <c r="T8" s="160" t="s">
        <v>19</v>
      </c>
      <c r="U8" s="158" t="s">
        <v>18</v>
      </c>
      <c r="V8" s="159" t="s">
        <v>19</v>
      </c>
      <c r="W8" s="158" t="s">
        <v>18</v>
      </c>
      <c r="X8" s="626"/>
      <c r="Y8" s="619"/>
    </row>
    <row r="9" spans="1:25" s="146" customFormat="1" ht="18" customHeight="1" thickBot="1" thickTop="1">
      <c r="A9" s="156" t="s">
        <v>24</v>
      </c>
      <c r="B9" s="155">
        <f>SUM(B10:B41)</f>
        <v>376915</v>
      </c>
      <c r="C9" s="149">
        <f>SUM(C10:C41)</f>
        <v>359389</v>
      </c>
      <c r="D9" s="150">
        <f>SUM(D10:D41)</f>
        <v>3673</v>
      </c>
      <c r="E9" s="149">
        <f>SUM(E10:E41)</f>
        <v>3833</v>
      </c>
      <c r="F9" s="148">
        <f aca="true" t="shared" si="0" ref="F9:F41">SUM(B9:E9)</f>
        <v>743810</v>
      </c>
      <c r="G9" s="152">
        <f aca="true" t="shared" si="1" ref="G9:G41">F9/$F$9</f>
        <v>1</v>
      </c>
      <c r="H9" s="151">
        <f>SUM(H10:H41)</f>
        <v>328054</v>
      </c>
      <c r="I9" s="149">
        <f>SUM(I10:I41)</f>
        <v>313667</v>
      </c>
      <c r="J9" s="150">
        <f>SUM(J10:J41)</f>
        <v>3461</v>
      </c>
      <c r="K9" s="149">
        <f>SUM(K10:K41)</f>
        <v>3279</v>
      </c>
      <c r="L9" s="148">
        <f aca="true" t="shared" si="2" ref="L9:L41">SUM(H9:K9)</f>
        <v>648461</v>
      </c>
      <c r="M9" s="154">
        <f aca="true" t="shared" si="3" ref="M9:M41">IF(ISERROR(F9/L9-1),"         /0",(F9/L9-1))</f>
        <v>0.14703891213195552</v>
      </c>
      <c r="N9" s="153">
        <f>SUM(N10:N41)</f>
        <v>877182</v>
      </c>
      <c r="O9" s="149">
        <f>SUM(O10:O41)</f>
        <v>852811</v>
      </c>
      <c r="P9" s="150">
        <f>SUM(P10:P41)</f>
        <v>9603</v>
      </c>
      <c r="Q9" s="149">
        <f>SUM(Q10:Q41)</f>
        <v>10073</v>
      </c>
      <c r="R9" s="148">
        <f aca="true" t="shared" si="4" ref="R9:R41">SUM(N9:Q9)</f>
        <v>1749669</v>
      </c>
      <c r="S9" s="152">
        <f aca="true" t="shared" si="5" ref="S9:S41">R9/$R$9</f>
        <v>1</v>
      </c>
      <c r="T9" s="151">
        <f>SUM(T10:T41)</f>
        <v>755098</v>
      </c>
      <c r="U9" s="149">
        <f>SUM(U10:U41)</f>
        <v>740426</v>
      </c>
      <c r="V9" s="150">
        <f>SUM(V10:V41)</f>
        <v>8226</v>
      </c>
      <c r="W9" s="149">
        <f>SUM(W10:W41)</f>
        <v>8239</v>
      </c>
      <c r="X9" s="148">
        <f aca="true" t="shared" si="6" ref="X9:X41">SUM(T9:W9)</f>
        <v>1511989</v>
      </c>
      <c r="Y9" s="147">
        <f>IF(ISERROR(R9/X9-1),"         /0",(R9/X9-1))</f>
        <v>0.1571969108240867</v>
      </c>
    </row>
    <row r="10" spans="1:25" ht="19.5" customHeight="1" thickTop="1">
      <c r="A10" s="145" t="s">
        <v>151</v>
      </c>
      <c r="B10" s="143">
        <v>105937</v>
      </c>
      <c r="C10" s="139">
        <v>100631</v>
      </c>
      <c r="D10" s="140">
        <v>3634</v>
      </c>
      <c r="E10" s="139">
        <v>3662</v>
      </c>
      <c r="F10" s="138">
        <f t="shared" si="0"/>
        <v>213864</v>
      </c>
      <c r="G10" s="142">
        <f t="shared" si="1"/>
        <v>0.28752503999677337</v>
      </c>
      <c r="H10" s="141">
        <v>104600</v>
      </c>
      <c r="I10" s="139">
        <v>95348</v>
      </c>
      <c r="J10" s="140">
        <v>2682</v>
      </c>
      <c r="K10" s="139">
        <v>2781</v>
      </c>
      <c r="L10" s="138">
        <f t="shared" si="2"/>
        <v>205411</v>
      </c>
      <c r="M10" s="144">
        <f t="shared" si="3"/>
        <v>0.04115164231711055</v>
      </c>
      <c r="N10" s="143">
        <v>253381</v>
      </c>
      <c r="O10" s="139">
        <v>246805</v>
      </c>
      <c r="P10" s="140">
        <v>8756</v>
      </c>
      <c r="Q10" s="139">
        <v>9289</v>
      </c>
      <c r="R10" s="138">
        <f t="shared" si="4"/>
        <v>518231</v>
      </c>
      <c r="S10" s="142">
        <f t="shared" si="5"/>
        <v>0.29618802184870396</v>
      </c>
      <c r="T10" s="141">
        <v>230875</v>
      </c>
      <c r="U10" s="139">
        <v>224468</v>
      </c>
      <c r="V10" s="140">
        <v>5367</v>
      </c>
      <c r="W10" s="139">
        <v>5246</v>
      </c>
      <c r="X10" s="138">
        <f t="shared" si="6"/>
        <v>465956</v>
      </c>
      <c r="Y10" s="137">
        <f aca="true" t="shared" si="7" ref="Y10:Y41">IF(ISERROR(R10/X10-1),"         /0",IF(R10/X10&gt;5,"  *  ",(R10/X10-1)))</f>
        <v>0.11218870451287244</v>
      </c>
    </row>
    <row r="11" spans="1:25" ht="19.5" customHeight="1">
      <c r="A11" s="136" t="s">
        <v>154</v>
      </c>
      <c r="B11" s="134">
        <v>51738</v>
      </c>
      <c r="C11" s="130">
        <v>46715</v>
      </c>
      <c r="D11" s="131">
        <v>0</v>
      </c>
      <c r="E11" s="130">
        <v>0</v>
      </c>
      <c r="F11" s="129">
        <f t="shared" si="0"/>
        <v>98453</v>
      </c>
      <c r="G11" s="133">
        <f t="shared" si="1"/>
        <v>0.1323631034807276</v>
      </c>
      <c r="H11" s="132">
        <v>46709</v>
      </c>
      <c r="I11" s="130">
        <v>43929</v>
      </c>
      <c r="J11" s="131"/>
      <c r="K11" s="130"/>
      <c r="L11" s="129">
        <f t="shared" si="2"/>
        <v>90638</v>
      </c>
      <c r="M11" s="135">
        <f t="shared" si="3"/>
        <v>0.08622211434497662</v>
      </c>
      <c r="N11" s="134">
        <v>128063</v>
      </c>
      <c r="O11" s="130">
        <v>117223</v>
      </c>
      <c r="P11" s="131"/>
      <c r="Q11" s="130"/>
      <c r="R11" s="129">
        <f t="shared" si="4"/>
        <v>245286</v>
      </c>
      <c r="S11" s="133">
        <f t="shared" si="5"/>
        <v>0.14018994449807365</v>
      </c>
      <c r="T11" s="132">
        <v>120521</v>
      </c>
      <c r="U11" s="130">
        <v>111907</v>
      </c>
      <c r="V11" s="131">
        <v>449</v>
      </c>
      <c r="W11" s="130">
        <v>753</v>
      </c>
      <c r="X11" s="129">
        <f t="shared" si="6"/>
        <v>233630</v>
      </c>
      <c r="Y11" s="128">
        <f t="shared" si="7"/>
        <v>0.04989085305825447</v>
      </c>
    </row>
    <row r="12" spans="1:25" ht="19.5" customHeight="1">
      <c r="A12" s="136" t="s">
        <v>173</v>
      </c>
      <c r="B12" s="134">
        <v>32226</v>
      </c>
      <c r="C12" s="130">
        <v>30603</v>
      </c>
      <c r="D12" s="131">
        <v>0</v>
      </c>
      <c r="E12" s="130">
        <v>0</v>
      </c>
      <c r="F12" s="129">
        <f aca="true" t="shared" si="8" ref="F12:F17">SUM(B12:E12)</f>
        <v>62829</v>
      </c>
      <c r="G12" s="133">
        <f aca="true" t="shared" si="9" ref="G12:G17">F12/$F$9</f>
        <v>0.08446915206840457</v>
      </c>
      <c r="H12" s="132">
        <v>22039</v>
      </c>
      <c r="I12" s="130">
        <v>20986</v>
      </c>
      <c r="J12" s="131"/>
      <c r="K12" s="130"/>
      <c r="L12" s="129">
        <f aca="true" t="shared" si="10" ref="L12:L17">SUM(H12:K12)</f>
        <v>43025</v>
      </c>
      <c r="M12" s="135">
        <f aca="true" t="shared" si="11" ref="M12:M17">IF(ISERROR(F12/L12-1),"         /0",(F12/L12-1))</f>
        <v>0.46029052876234755</v>
      </c>
      <c r="N12" s="134">
        <v>64382</v>
      </c>
      <c r="O12" s="130">
        <v>62214</v>
      </c>
      <c r="P12" s="131"/>
      <c r="Q12" s="130"/>
      <c r="R12" s="129">
        <f aca="true" t="shared" si="12" ref="R12:R17">SUM(N12:Q12)</f>
        <v>126596</v>
      </c>
      <c r="S12" s="133">
        <f aca="true" t="shared" si="13" ref="S12:S17">R12/$R$9</f>
        <v>0.07235425671941378</v>
      </c>
      <c r="T12" s="132">
        <v>44109</v>
      </c>
      <c r="U12" s="130">
        <v>44868</v>
      </c>
      <c r="V12" s="131"/>
      <c r="W12" s="130"/>
      <c r="X12" s="129">
        <f aca="true" t="shared" si="14" ref="X12:X17">SUM(T12:W12)</f>
        <v>88977</v>
      </c>
      <c r="Y12" s="128">
        <f aca="true" t="shared" si="15" ref="Y12:Y17">IF(ISERROR(R12/X12-1),"         /0",IF(R12/X12&gt;5,"  *  ",(R12/X12-1)))</f>
        <v>0.42279465479843115</v>
      </c>
    </row>
    <row r="13" spans="1:25" ht="19.5" customHeight="1">
      <c r="A13" s="136" t="s">
        <v>175</v>
      </c>
      <c r="B13" s="134">
        <v>19429</v>
      </c>
      <c r="C13" s="130">
        <v>17846</v>
      </c>
      <c r="D13" s="131">
        <v>0</v>
      </c>
      <c r="E13" s="130">
        <v>0</v>
      </c>
      <c r="F13" s="129">
        <f t="shared" si="8"/>
        <v>37275</v>
      </c>
      <c r="G13" s="133">
        <f t="shared" si="9"/>
        <v>0.050113604280663075</v>
      </c>
      <c r="H13" s="132">
        <v>15645</v>
      </c>
      <c r="I13" s="130">
        <v>14514</v>
      </c>
      <c r="J13" s="131"/>
      <c r="K13" s="130"/>
      <c r="L13" s="129">
        <f t="shared" si="10"/>
        <v>30159</v>
      </c>
      <c r="M13" s="135">
        <f t="shared" si="11"/>
        <v>0.23594946782055115</v>
      </c>
      <c r="N13" s="134">
        <v>38166</v>
      </c>
      <c r="O13" s="130">
        <v>38795</v>
      </c>
      <c r="P13" s="131"/>
      <c r="Q13" s="130"/>
      <c r="R13" s="129">
        <f t="shared" si="12"/>
        <v>76961</v>
      </c>
      <c r="S13" s="133">
        <f t="shared" si="13"/>
        <v>0.04398603392984616</v>
      </c>
      <c r="T13" s="132">
        <v>31491</v>
      </c>
      <c r="U13" s="130">
        <v>31808</v>
      </c>
      <c r="V13" s="131"/>
      <c r="W13" s="130"/>
      <c r="X13" s="129">
        <f t="shared" si="14"/>
        <v>63299</v>
      </c>
      <c r="Y13" s="128">
        <f t="shared" si="15"/>
        <v>0.215832793567039</v>
      </c>
    </row>
    <row r="14" spans="1:25" ht="19.5" customHeight="1">
      <c r="A14" s="136" t="s">
        <v>174</v>
      </c>
      <c r="B14" s="134">
        <v>15006</v>
      </c>
      <c r="C14" s="130">
        <v>15402</v>
      </c>
      <c r="D14" s="131">
        <v>0</v>
      </c>
      <c r="E14" s="130">
        <v>0</v>
      </c>
      <c r="F14" s="129">
        <f t="shared" si="8"/>
        <v>30408</v>
      </c>
      <c r="G14" s="133">
        <f t="shared" si="9"/>
        <v>0.04088140788642261</v>
      </c>
      <c r="H14" s="132">
        <v>16619</v>
      </c>
      <c r="I14" s="130">
        <v>16030</v>
      </c>
      <c r="J14" s="131"/>
      <c r="K14" s="130"/>
      <c r="L14" s="129">
        <f t="shared" si="10"/>
        <v>32649</v>
      </c>
      <c r="M14" s="135">
        <f t="shared" si="11"/>
        <v>-0.06863916199577325</v>
      </c>
      <c r="N14" s="134">
        <v>41287</v>
      </c>
      <c r="O14" s="130">
        <v>39746</v>
      </c>
      <c r="P14" s="131"/>
      <c r="Q14" s="130"/>
      <c r="R14" s="129">
        <f t="shared" si="12"/>
        <v>81033</v>
      </c>
      <c r="S14" s="133">
        <f t="shared" si="13"/>
        <v>0.04631333126437057</v>
      </c>
      <c r="T14" s="132">
        <v>44555</v>
      </c>
      <c r="U14" s="130">
        <v>42741</v>
      </c>
      <c r="V14" s="131"/>
      <c r="W14" s="130"/>
      <c r="X14" s="129">
        <f t="shared" si="14"/>
        <v>87296</v>
      </c>
      <c r="Y14" s="128">
        <f t="shared" si="15"/>
        <v>-0.07174440982404695</v>
      </c>
    </row>
    <row r="15" spans="1:25" ht="19.5" customHeight="1">
      <c r="A15" s="136" t="s">
        <v>152</v>
      </c>
      <c r="B15" s="134">
        <v>14871</v>
      </c>
      <c r="C15" s="130">
        <v>15311</v>
      </c>
      <c r="D15" s="131">
        <v>0</v>
      </c>
      <c r="E15" s="130">
        <v>0</v>
      </c>
      <c r="F15" s="129">
        <f>SUM(B15:E15)</f>
        <v>30182</v>
      </c>
      <c r="G15" s="133">
        <f>F15/$F$9</f>
        <v>0.04057756685174978</v>
      </c>
      <c r="H15" s="132">
        <v>15368</v>
      </c>
      <c r="I15" s="130">
        <v>15177</v>
      </c>
      <c r="J15" s="131"/>
      <c r="K15" s="130"/>
      <c r="L15" s="129">
        <f>SUM(H15:K15)</f>
        <v>30545</v>
      </c>
      <c r="M15" s="135">
        <f>IF(ISERROR(F15/L15-1),"         /0",(F15/L15-1))</f>
        <v>-0.011884105418235369</v>
      </c>
      <c r="N15" s="134">
        <v>30385</v>
      </c>
      <c r="O15" s="130">
        <v>33703</v>
      </c>
      <c r="P15" s="131">
        <v>345</v>
      </c>
      <c r="Q15" s="130">
        <v>515</v>
      </c>
      <c r="R15" s="129">
        <f>SUM(N15:Q15)</f>
        <v>64948</v>
      </c>
      <c r="S15" s="133">
        <f>R15/$R$9</f>
        <v>0.03712016387099503</v>
      </c>
      <c r="T15" s="132">
        <v>34825</v>
      </c>
      <c r="U15" s="130">
        <v>35077</v>
      </c>
      <c r="V15" s="131">
        <v>384</v>
      </c>
      <c r="W15" s="130">
        <v>386</v>
      </c>
      <c r="X15" s="129">
        <f>SUM(T15:W15)</f>
        <v>70672</v>
      </c>
      <c r="Y15" s="128">
        <f>IF(ISERROR(R15/X15-1),"         /0",IF(R15/X15&gt;5,"  *  ",(R15/X15-1)))</f>
        <v>-0.0809938872537922</v>
      </c>
    </row>
    <row r="16" spans="1:25" ht="19.5" customHeight="1">
      <c r="A16" s="136" t="s">
        <v>178</v>
      </c>
      <c r="B16" s="134">
        <v>14672</v>
      </c>
      <c r="C16" s="130">
        <v>15491</v>
      </c>
      <c r="D16" s="131">
        <v>0</v>
      </c>
      <c r="E16" s="130">
        <v>0</v>
      </c>
      <c r="F16" s="129">
        <f>SUM(B16:E16)</f>
        <v>30163</v>
      </c>
      <c r="G16" s="133">
        <f>F16/$F$9</f>
        <v>0.04055202269396754</v>
      </c>
      <c r="H16" s="132">
        <v>9722</v>
      </c>
      <c r="I16" s="130">
        <v>10668</v>
      </c>
      <c r="J16" s="131"/>
      <c r="K16" s="130"/>
      <c r="L16" s="129">
        <f>SUM(H16:K16)</f>
        <v>20390</v>
      </c>
      <c r="M16" s="135">
        <f>IF(ISERROR(F16/L16-1),"         /0",(F16/L16-1))</f>
        <v>0.4793035801863659</v>
      </c>
      <c r="N16" s="134">
        <v>39183</v>
      </c>
      <c r="O16" s="130">
        <v>39350</v>
      </c>
      <c r="P16" s="131"/>
      <c r="Q16" s="130"/>
      <c r="R16" s="129">
        <f>SUM(N16:Q16)</f>
        <v>78533</v>
      </c>
      <c r="S16" s="133">
        <f>R16/$R$9</f>
        <v>0.04488448958060067</v>
      </c>
      <c r="T16" s="132">
        <v>28372</v>
      </c>
      <c r="U16" s="130">
        <v>29745</v>
      </c>
      <c r="V16" s="131"/>
      <c r="W16" s="130"/>
      <c r="X16" s="129">
        <f>SUM(T16:W16)</f>
        <v>58117</v>
      </c>
      <c r="Y16" s="128">
        <f>IF(ISERROR(R16/X16-1),"         /0",IF(R16/X16&gt;5,"  *  ",(R16/X16-1)))</f>
        <v>0.3512913605313419</v>
      </c>
    </row>
    <row r="17" spans="1:25" ht="19.5" customHeight="1">
      <c r="A17" s="136" t="s">
        <v>176</v>
      </c>
      <c r="B17" s="134">
        <v>14837</v>
      </c>
      <c r="C17" s="130">
        <v>13133</v>
      </c>
      <c r="D17" s="131">
        <v>0</v>
      </c>
      <c r="E17" s="130">
        <v>0</v>
      </c>
      <c r="F17" s="129">
        <f t="shared" si="8"/>
        <v>27970</v>
      </c>
      <c r="G17" s="133">
        <f t="shared" si="9"/>
        <v>0.03760368911415549</v>
      </c>
      <c r="H17" s="132">
        <v>12134</v>
      </c>
      <c r="I17" s="130">
        <v>11540</v>
      </c>
      <c r="J17" s="131"/>
      <c r="K17" s="130"/>
      <c r="L17" s="129">
        <f t="shared" si="10"/>
        <v>23674</v>
      </c>
      <c r="M17" s="135">
        <f t="shared" si="11"/>
        <v>0.18146489820055756</v>
      </c>
      <c r="N17" s="134">
        <v>29318</v>
      </c>
      <c r="O17" s="130">
        <v>29310</v>
      </c>
      <c r="P17" s="131"/>
      <c r="Q17" s="130"/>
      <c r="R17" s="129">
        <f t="shared" si="12"/>
        <v>58628</v>
      </c>
      <c r="S17" s="133">
        <f t="shared" si="13"/>
        <v>0.033508052094424715</v>
      </c>
      <c r="T17" s="132">
        <v>22592</v>
      </c>
      <c r="U17" s="130">
        <v>22989</v>
      </c>
      <c r="V17" s="131"/>
      <c r="W17" s="130"/>
      <c r="X17" s="129">
        <f t="shared" si="14"/>
        <v>45581</v>
      </c>
      <c r="Y17" s="128">
        <f t="shared" si="15"/>
        <v>0.28623768675544636</v>
      </c>
    </row>
    <row r="18" spans="1:25" ht="19.5" customHeight="1">
      <c r="A18" s="136" t="s">
        <v>177</v>
      </c>
      <c r="B18" s="134">
        <v>10932</v>
      </c>
      <c r="C18" s="130">
        <v>10700</v>
      </c>
      <c r="D18" s="131">
        <v>0</v>
      </c>
      <c r="E18" s="130">
        <v>0</v>
      </c>
      <c r="F18" s="129">
        <f aca="true" t="shared" si="16" ref="F18:F27">SUM(B18:E18)</f>
        <v>21632</v>
      </c>
      <c r="G18" s="133">
        <f aca="true" t="shared" si="17" ref="G18:G24">F18/$F$9</f>
        <v>0.029082695849746574</v>
      </c>
      <c r="H18" s="132">
        <v>10235</v>
      </c>
      <c r="I18" s="130">
        <v>10975</v>
      </c>
      <c r="J18" s="131"/>
      <c r="K18" s="130"/>
      <c r="L18" s="129">
        <f aca="true" t="shared" si="18" ref="L18:L27">SUM(H18:K18)</f>
        <v>21210</v>
      </c>
      <c r="M18" s="135">
        <f aca="true" t="shared" si="19" ref="M18:M27">IF(ISERROR(F18/L18-1),"         /0",(F18/L18-1))</f>
        <v>0.019896275341819925</v>
      </c>
      <c r="N18" s="134">
        <v>26970</v>
      </c>
      <c r="O18" s="130">
        <v>26021</v>
      </c>
      <c r="P18" s="131"/>
      <c r="Q18" s="130"/>
      <c r="R18" s="129">
        <f aca="true" t="shared" si="20" ref="R18:R27">SUM(N18:Q18)</f>
        <v>52991</v>
      </c>
      <c r="S18" s="133">
        <f aca="true" t="shared" si="21" ref="S18:S24">R18/$R$9</f>
        <v>0.030286299865860344</v>
      </c>
      <c r="T18" s="132">
        <v>23941</v>
      </c>
      <c r="U18" s="130">
        <v>25086</v>
      </c>
      <c r="V18" s="131"/>
      <c r="W18" s="130"/>
      <c r="X18" s="129">
        <f aca="true" t="shared" si="22" ref="X18:X27">SUM(T18:W18)</f>
        <v>49027</v>
      </c>
      <c r="Y18" s="128">
        <f aca="true" t="shared" si="23" ref="Y18:Y27">IF(ISERROR(R18/X18-1),"         /0",IF(R18/X18&gt;5,"  *  ",(R18/X18-1)))</f>
        <v>0.08085340730617818</v>
      </c>
    </row>
    <row r="19" spans="1:25" ht="19.5" customHeight="1">
      <c r="A19" s="136" t="s">
        <v>454</v>
      </c>
      <c r="B19" s="134">
        <v>11012</v>
      </c>
      <c r="C19" s="130">
        <v>9899</v>
      </c>
      <c r="D19" s="131">
        <v>0</v>
      </c>
      <c r="E19" s="130">
        <v>0</v>
      </c>
      <c r="F19" s="129">
        <f t="shared" si="16"/>
        <v>20911</v>
      </c>
      <c r="G19" s="133">
        <f t="shared" si="17"/>
        <v>0.02811336228337882</v>
      </c>
      <c r="H19" s="132"/>
      <c r="I19" s="130"/>
      <c r="J19" s="131"/>
      <c r="K19" s="130"/>
      <c r="L19" s="129">
        <f t="shared" si="18"/>
        <v>0</v>
      </c>
      <c r="M19" s="135" t="str">
        <f t="shared" si="19"/>
        <v>         /0</v>
      </c>
      <c r="N19" s="134">
        <v>21577</v>
      </c>
      <c r="O19" s="130">
        <v>21436</v>
      </c>
      <c r="P19" s="131"/>
      <c r="Q19" s="130"/>
      <c r="R19" s="129">
        <f t="shared" si="20"/>
        <v>43013</v>
      </c>
      <c r="S19" s="133">
        <f t="shared" si="21"/>
        <v>0.02458350693759791</v>
      </c>
      <c r="T19" s="132"/>
      <c r="U19" s="130"/>
      <c r="V19" s="131"/>
      <c r="W19" s="130"/>
      <c r="X19" s="129">
        <f t="shared" si="22"/>
        <v>0</v>
      </c>
      <c r="Y19" s="128" t="str">
        <f t="shared" si="23"/>
        <v>         /0</v>
      </c>
    </row>
    <row r="20" spans="1:25" ht="19.5" customHeight="1">
      <c r="A20" s="136" t="s">
        <v>179</v>
      </c>
      <c r="B20" s="134">
        <v>9430</v>
      </c>
      <c r="C20" s="130">
        <v>9120</v>
      </c>
      <c r="D20" s="131">
        <v>0</v>
      </c>
      <c r="E20" s="130">
        <v>0</v>
      </c>
      <c r="F20" s="129">
        <f t="shared" si="16"/>
        <v>18550</v>
      </c>
      <c r="G20" s="133">
        <f t="shared" si="17"/>
        <v>0.024939164571597585</v>
      </c>
      <c r="H20" s="132">
        <v>9490</v>
      </c>
      <c r="I20" s="130">
        <v>9326</v>
      </c>
      <c r="J20" s="131"/>
      <c r="K20" s="130"/>
      <c r="L20" s="129">
        <f t="shared" si="18"/>
        <v>18816</v>
      </c>
      <c r="M20" s="135">
        <f t="shared" si="19"/>
        <v>-0.014136904761904767</v>
      </c>
      <c r="N20" s="134">
        <v>21732</v>
      </c>
      <c r="O20" s="130">
        <v>20481</v>
      </c>
      <c r="P20" s="131">
        <v>272</v>
      </c>
      <c r="Q20" s="130"/>
      <c r="R20" s="129">
        <f t="shared" si="20"/>
        <v>42485</v>
      </c>
      <c r="S20" s="133">
        <f t="shared" si="21"/>
        <v>0.02428173557398571</v>
      </c>
      <c r="T20" s="132">
        <v>21116</v>
      </c>
      <c r="U20" s="130">
        <v>20583</v>
      </c>
      <c r="V20" s="131"/>
      <c r="W20" s="130"/>
      <c r="X20" s="129">
        <f t="shared" si="22"/>
        <v>41699</v>
      </c>
      <c r="Y20" s="128">
        <f t="shared" si="23"/>
        <v>0.018849372886639904</v>
      </c>
    </row>
    <row r="21" spans="1:25" ht="19.5" customHeight="1">
      <c r="A21" s="136" t="s">
        <v>183</v>
      </c>
      <c r="B21" s="134">
        <v>7941</v>
      </c>
      <c r="C21" s="130">
        <v>8596</v>
      </c>
      <c r="D21" s="131">
        <v>0</v>
      </c>
      <c r="E21" s="130">
        <v>0</v>
      </c>
      <c r="F21" s="129">
        <f t="shared" si="16"/>
        <v>16537</v>
      </c>
      <c r="G21" s="133">
        <f t="shared" si="17"/>
        <v>0.022232828276038237</v>
      </c>
      <c r="H21" s="132">
        <v>6122</v>
      </c>
      <c r="I21" s="130">
        <v>5932</v>
      </c>
      <c r="J21" s="131">
        <v>447</v>
      </c>
      <c r="K21" s="130">
        <v>329</v>
      </c>
      <c r="L21" s="129">
        <f t="shared" si="18"/>
        <v>12830</v>
      </c>
      <c r="M21" s="135">
        <f t="shared" si="19"/>
        <v>0.2889321901792674</v>
      </c>
      <c r="N21" s="134">
        <v>20058</v>
      </c>
      <c r="O21" s="130">
        <v>20922</v>
      </c>
      <c r="P21" s="131">
        <v>107</v>
      </c>
      <c r="Q21" s="130"/>
      <c r="R21" s="129">
        <f t="shared" si="20"/>
        <v>41087</v>
      </c>
      <c r="S21" s="133">
        <f t="shared" si="21"/>
        <v>0.02348272730442158</v>
      </c>
      <c r="T21" s="132">
        <v>15385</v>
      </c>
      <c r="U21" s="130">
        <v>13759</v>
      </c>
      <c r="V21" s="131">
        <v>1529</v>
      </c>
      <c r="W21" s="130">
        <v>1434</v>
      </c>
      <c r="X21" s="129">
        <f t="shared" si="22"/>
        <v>32107</v>
      </c>
      <c r="Y21" s="128">
        <f t="shared" si="23"/>
        <v>0.2796897872738031</v>
      </c>
    </row>
    <row r="22" spans="1:25" ht="19.5" customHeight="1">
      <c r="A22" s="136" t="s">
        <v>153</v>
      </c>
      <c r="B22" s="134">
        <v>8260</v>
      </c>
      <c r="C22" s="130">
        <v>7642</v>
      </c>
      <c r="D22" s="131">
        <v>0</v>
      </c>
      <c r="E22" s="130">
        <v>0</v>
      </c>
      <c r="F22" s="129">
        <f t="shared" si="16"/>
        <v>15902</v>
      </c>
      <c r="G22" s="133">
        <f t="shared" si="17"/>
        <v>0.021379115634368992</v>
      </c>
      <c r="H22" s="132"/>
      <c r="I22" s="130"/>
      <c r="J22" s="131"/>
      <c r="K22" s="130"/>
      <c r="L22" s="129">
        <f t="shared" si="18"/>
        <v>0</v>
      </c>
      <c r="M22" s="135" t="str">
        <f t="shared" si="19"/>
        <v>         /0</v>
      </c>
      <c r="N22" s="134">
        <v>19070</v>
      </c>
      <c r="O22" s="130">
        <v>18180</v>
      </c>
      <c r="P22" s="131"/>
      <c r="Q22" s="130"/>
      <c r="R22" s="129">
        <f t="shared" si="20"/>
        <v>37250</v>
      </c>
      <c r="S22" s="133">
        <f t="shared" si="21"/>
        <v>0.021289741088171533</v>
      </c>
      <c r="T22" s="132"/>
      <c r="U22" s="130"/>
      <c r="V22" s="131"/>
      <c r="W22" s="130"/>
      <c r="X22" s="129">
        <f t="shared" si="22"/>
        <v>0</v>
      </c>
      <c r="Y22" s="128" t="str">
        <f t="shared" si="23"/>
        <v>         /0</v>
      </c>
    </row>
    <row r="23" spans="1:25" ht="19.5" customHeight="1">
      <c r="A23" s="136" t="s">
        <v>180</v>
      </c>
      <c r="B23" s="134">
        <v>7899</v>
      </c>
      <c r="C23" s="130">
        <v>7467</v>
      </c>
      <c r="D23" s="131">
        <v>0</v>
      </c>
      <c r="E23" s="130">
        <v>0</v>
      </c>
      <c r="F23" s="129">
        <f t="shared" si="16"/>
        <v>15366</v>
      </c>
      <c r="G23" s="133">
        <f t="shared" si="17"/>
        <v>0.020658501499038733</v>
      </c>
      <c r="H23" s="132">
        <v>8540</v>
      </c>
      <c r="I23" s="130">
        <v>7875</v>
      </c>
      <c r="J23" s="131"/>
      <c r="K23" s="130"/>
      <c r="L23" s="129">
        <f t="shared" si="18"/>
        <v>16415</v>
      </c>
      <c r="M23" s="135">
        <f t="shared" si="19"/>
        <v>-0.06390496497106302</v>
      </c>
      <c r="N23" s="134">
        <v>17310</v>
      </c>
      <c r="O23" s="130">
        <v>16658</v>
      </c>
      <c r="P23" s="131"/>
      <c r="Q23" s="130"/>
      <c r="R23" s="129">
        <f t="shared" si="20"/>
        <v>33968</v>
      </c>
      <c r="S23" s="133">
        <f t="shared" si="21"/>
        <v>0.019413957725718408</v>
      </c>
      <c r="T23" s="132">
        <v>18264</v>
      </c>
      <c r="U23" s="130">
        <v>17466</v>
      </c>
      <c r="V23" s="131"/>
      <c r="W23" s="130"/>
      <c r="X23" s="129">
        <f t="shared" si="22"/>
        <v>35730</v>
      </c>
      <c r="Y23" s="128">
        <f t="shared" si="23"/>
        <v>-0.04931430170724882</v>
      </c>
    </row>
    <row r="24" spans="1:25" ht="19.5" customHeight="1">
      <c r="A24" s="136" t="s">
        <v>181</v>
      </c>
      <c r="B24" s="134">
        <v>7282</v>
      </c>
      <c r="C24" s="130">
        <v>6750</v>
      </c>
      <c r="D24" s="131">
        <v>0</v>
      </c>
      <c r="E24" s="130">
        <v>127</v>
      </c>
      <c r="F24" s="129">
        <f t="shared" si="16"/>
        <v>14159</v>
      </c>
      <c r="G24" s="133">
        <f t="shared" si="17"/>
        <v>0.019035775265188692</v>
      </c>
      <c r="H24" s="132">
        <v>7879</v>
      </c>
      <c r="I24" s="130">
        <v>7162</v>
      </c>
      <c r="J24" s="131">
        <v>117</v>
      </c>
      <c r="K24" s="130">
        <v>116</v>
      </c>
      <c r="L24" s="129">
        <f t="shared" si="18"/>
        <v>15274</v>
      </c>
      <c r="M24" s="135">
        <f t="shared" si="19"/>
        <v>-0.07299986905853084</v>
      </c>
      <c r="N24" s="134">
        <v>19156</v>
      </c>
      <c r="O24" s="130">
        <v>17809</v>
      </c>
      <c r="P24" s="131"/>
      <c r="Q24" s="130">
        <v>127</v>
      </c>
      <c r="R24" s="129">
        <f t="shared" si="20"/>
        <v>37092</v>
      </c>
      <c r="S24" s="133">
        <f t="shared" si="21"/>
        <v>0.021199438293757276</v>
      </c>
      <c r="T24" s="132">
        <v>19855</v>
      </c>
      <c r="U24" s="130">
        <v>18998</v>
      </c>
      <c r="V24" s="131">
        <v>117</v>
      </c>
      <c r="W24" s="130">
        <v>116</v>
      </c>
      <c r="X24" s="129">
        <f t="shared" si="22"/>
        <v>39086</v>
      </c>
      <c r="Y24" s="128">
        <f t="shared" si="23"/>
        <v>-0.05101570894949603</v>
      </c>
    </row>
    <row r="25" spans="1:25" ht="19.5" customHeight="1">
      <c r="A25" s="136" t="s">
        <v>187</v>
      </c>
      <c r="B25" s="134">
        <v>6046</v>
      </c>
      <c r="C25" s="130">
        <v>5496</v>
      </c>
      <c r="D25" s="131">
        <v>0</v>
      </c>
      <c r="E25" s="130">
        <v>0</v>
      </c>
      <c r="F25" s="129">
        <f t="shared" si="16"/>
        <v>11542</v>
      </c>
      <c r="G25" s="133">
        <f t="shared" si="1"/>
        <v>0.01551740363802584</v>
      </c>
      <c r="H25" s="132">
        <v>5296</v>
      </c>
      <c r="I25" s="130">
        <v>5446</v>
      </c>
      <c r="J25" s="131"/>
      <c r="K25" s="130"/>
      <c r="L25" s="129">
        <f t="shared" si="18"/>
        <v>10742</v>
      </c>
      <c r="M25" s="135">
        <f t="shared" si="19"/>
        <v>0.07447402718301999</v>
      </c>
      <c r="N25" s="134">
        <v>14989</v>
      </c>
      <c r="O25" s="130">
        <v>13336</v>
      </c>
      <c r="P25" s="131"/>
      <c r="Q25" s="130"/>
      <c r="R25" s="129">
        <f t="shared" si="20"/>
        <v>28325</v>
      </c>
      <c r="S25" s="133">
        <f t="shared" si="5"/>
        <v>0.016188776277112984</v>
      </c>
      <c r="T25" s="132">
        <v>12569</v>
      </c>
      <c r="U25" s="130">
        <v>12231</v>
      </c>
      <c r="V25" s="131"/>
      <c r="W25" s="130"/>
      <c r="X25" s="129">
        <f t="shared" si="22"/>
        <v>24800</v>
      </c>
      <c r="Y25" s="128">
        <f t="shared" si="23"/>
        <v>0.1421370967741935</v>
      </c>
    </row>
    <row r="26" spans="1:25" ht="19.5" customHeight="1">
      <c r="A26" s="136" t="s">
        <v>182</v>
      </c>
      <c r="B26" s="134">
        <v>5843</v>
      </c>
      <c r="C26" s="130">
        <v>5614</v>
      </c>
      <c r="D26" s="131">
        <v>0</v>
      </c>
      <c r="E26" s="130">
        <v>0</v>
      </c>
      <c r="F26" s="129">
        <f t="shared" si="16"/>
        <v>11457</v>
      </c>
      <c r="G26" s="133">
        <f t="shared" si="1"/>
        <v>0.015403127142684287</v>
      </c>
      <c r="H26" s="132">
        <v>6765</v>
      </c>
      <c r="I26" s="130">
        <v>6222</v>
      </c>
      <c r="J26" s="131"/>
      <c r="K26" s="130"/>
      <c r="L26" s="129">
        <f t="shared" si="18"/>
        <v>12987</v>
      </c>
      <c r="M26" s="135">
        <f t="shared" si="19"/>
        <v>-0.11781011781011785</v>
      </c>
      <c r="N26" s="134">
        <v>12632</v>
      </c>
      <c r="O26" s="130">
        <v>12750</v>
      </c>
      <c r="P26" s="131"/>
      <c r="Q26" s="130"/>
      <c r="R26" s="129">
        <f t="shared" si="20"/>
        <v>25382</v>
      </c>
      <c r="S26" s="133">
        <f t="shared" si="5"/>
        <v>0.014506743846979057</v>
      </c>
      <c r="T26" s="132">
        <v>14014</v>
      </c>
      <c r="U26" s="130">
        <v>13337</v>
      </c>
      <c r="V26" s="131"/>
      <c r="W26" s="130"/>
      <c r="X26" s="129">
        <f t="shared" si="22"/>
        <v>27351</v>
      </c>
      <c r="Y26" s="128">
        <f t="shared" si="23"/>
        <v>-0.0719900552082191</v>
      </c>
    </row>
    <row r="27" spans="1:25" ht="19.5" customHeight="1">
      <c r="A27" s="136" t="s">
        <v>185</v>
      </c>
      <c r="B27" s="134">
        <v>5438</v>
      </c>
      <c r="C27" s="130">
        <v>5773</v>
      </c>
      <c r="D27" s="131">
        <v>0</v>
      </c>
      <c r="E27" s="130">
        <v>0</v>
      </c>
      <c r="F27" s="129">
        <f t="shared" si="16"/>
        <v>11211</v>
      </c>
      <c r="G27" s="133">
        <f t="shared" si="1"/>
        <v>0.015072397520872265</v>
      </c>
      <c r="H27" s="132">
        <v>4854</v>
      </c>
      <c r="I27" s="130">
        <v>6629</v>
      </c>
      <c r="J27" s="131"/>
      <c r="K27" s="130"/>
      <c r="L27" s="129">
        <f t="shared" si="18"/>
        <v>11483</v>
      </c>
      <c r="M27" s="135">
        <f t="shared" si="19"/>
        <v>-0.02368718975877382</v>
      </c>
      <c r="N27" s="134">
        <v>12919</v>
      </c>
      <c r="O27" s="130">
        <v>13339</v>
      </c>
      <c r="P27" s="131"/>
      <c r="Q27" s="130"/>
      <c r="R27" s="129">
        <f t="shared" si="20"/>
        <v>26258</v>
      </c>
      <c r="S27" s="133">
        <f t="shared" si="5"/>
        <v>0.01500740997297203</v>
      </c>
      <c r="T27" s="132">
        <v>13083</v>
      </c>
      <c r="U27" s="130">
        <v>15006</v>
      </c>
      <c r="V27" s="131"/>
      <c r="W27" s="130"/>
      <c r="X27" s="129">
        <f t="shared" si="22"/>
        <v>28089</v>
      </c>
      <c r="Y27" s="128">
        <f t="shared" si="23"/>
        <v>-0.06518565986685176</v>
      </c>
    </row>
    <row r="28" spans="1:25" ht="19.5" customHeight="1">
      <c r="A28" s="136" t="s">
        <v>184</v>
      </c>
      <c r="B28" s="134">
        <v>5551</v>
      </c>
      <c r="C28" s="130">
        <v>5195</v>
      </c>
      <c r="D28" s="131">
        <v>0</v>
      </c>
      <c r="E28" s="130">
        <v>0</v>
      </c>
      <c r="F28" s="129">
        <f t="shared" si="0"/>
        <v>10746</v>
      </c>
      <c r="G28" s="133">
        <f t="shared" si="1"/>
        <v>0.014447237869886127</v>
      </c>
      <c r="H28" s="132">
        <v>5570</v>
      </c>
      <c r="I28" s="130">
        <v>6031</v>
      </c>
      <c r="J28" s="131"/>
      <c r="K28" s="130"/>
      <c r="L28" s="129">
        <f t="shared" si="2"/>
        <v>11601</v>
      </c>
      <c r="M28" s="135">
        <f t="shared" si="3"/>
        <v>-0.0737005430566331</v>
      </c>
      <c r="N28" s="134">
        <v>12826</v>
      </c>
      <c r="O28" s="130">
        <v>12330</v>
      </c>
      <c r="P28" s="131"/>
      <c r="Q28" s="130"/>
      <c r="R28" s="129">
        <f t="shared" si="4"/>
        <v>25156</v>
      </c>
      <c r="S28" s="133">
        <f t="shared" si="5"/>
        <v>0.014377576558766259</v>
      </c>
      <c r="T28" s="132">
        <v>13063</v>
      </c>
      <c r="U28" s="130">
        <v>13344</v>
      </c>
      <c r="V28" s="131"/>
      <c r="W28" s="130"/>
      <c r="X28" s="129">
        <f t="shared" si="6"/>
        <v>26407</v>
      </c>
      <c r="Y28" s="128">
        <f t="shared" si="7"/>
        <v>-0.04737380240087852</v>
      </c>
    </row>
    <row r="29" spans="1:25" ht="19.5" customHeight="1">
      <c r="A29" s="136" t="s">
        <v>186</v>
      </c>
      <c r="B29" s="134">
        <v>4346</v>
      </c>
      <c r="C29" s="130">
        <v>4233</v>
      </c>
      <c r="D29" s="131">
        <v>0</v>
      </c>
      <c r="E29" s="130">
        <v>0</v>
      </c>
      <c r="F29" s="129">
        <f t="shared" si="0"/>
        <v>8579</v>
      </c>
      <c r="G29" s="133">
        <f t="shared" si="1"/>
        <v>0.011533859453355024</v>
      </c>
      <c r="H29" s="132">
        <v>5378</v>
      </c>
      <c r="I29" s="130">
        <v>5650</v>
      </c>
      <c r="J29" s="131"/>
      <c r="K29" s="130"/>
      <c r="L29" s="129">
        <f t="shared" si="2"/>
        <v>11028</v>
      </c>
      <c r="M29" s="135">
        <f t="shared" si="3"/>
        <v>-0.22207109176641282</v>
      </c>
      <c r="N29" s="134">
        <v>10463</v>
      </c>
      <c r="O29" s="130">
        <v>10143</v>
      </c>
      <c r="P29" s="131"/>
      <c r="Q29" s="130"/>
      <c r="R29" s="129">
        <f t="shared" si="4"/>
        <v>20606</v>
      </c>
      <c r="S29" s="133">
        <f t="shared" si="5"/>
        <v>0.011777084694305037</v>
      </c>
      <c r="T29" s="132">
        <v>12367</v>
      </c>
      <c r="U29" s="130">
        <v>12750</v>
      </c>
      <c r="V29" s="131"/>
      <c r="W29" s="130"/>
      <c r="X29" s="129">
        <f t="shared" si="6"/>
        <v>25117</v>
      </c>
      <c r="Y29" s="128">
        <f t="shared" si="7"/>
        <v>-0.1795994744595294</v>
      </c>
    </row>
    <row r="30" spans="1:25" ht="19.5" customHeight="1">
      <c r="A30" s="136" t="s">
        <v>190</v>
      </c>
      <c r="B30" s="134">
        <v>4272</v>
      </c>
      <c r="C30" s="130">
        <v>4271</v>
      </c>
      <c r="D30" s="131">
        <v>0</v>
      </c>
      <c r="E30" s="130">
        <v>0</v>
      </c>
      <c r="F30" s="129">
        <f t="shared" si="0"/>
        <v>8543</v>
      </c>
      <c r="G30" s="133">
        <f t="shared" si="1"/>
        <v>0.011485459996504483</v>
      </c>
      <c r="H30" s="132">
        <v>2637</v>
      </c>
      <c r="I30" s="130">
        <v>2487</v>
      </c>
      <c r="J30" s="131"/>
      <c r="K30" s="130"/>
      <c r="L30" s="129">
        <f t="shared" si="2"/>
        <v>5124</v>
      </c>
      <c r="M30" s="135">
        <f t="shared" si="3"/>
        <v>0.6672521467603434</v>
      </c>
      <c r="N30" s="134">
        <v>10126</v>
      </c>
      <c r="O30" s="130">
        <v>9553</v>
      </c>
      <c r="P30" s="131"/>
      <c r="Q30" s="130"/>
      <c r="R30" s="129">
        <f t="shared" si="4"/>
        <v>19679</v>
      </c>
      <c r="S30" s="133">
        <f t="shared" si="5"/>
        <v>0.011247270197963158</v>
      </c>
      <c r="T30" s="132">
        <v>6852</v>
      </c>
      <c r="U30" s="130">
        <v>6125</v>
      </c>
      <c r="V30" s="131"/>
      <c r="W30" s="130"/>
      <c r="X30" s="129">
        <f t="shared" si="6"/>
        <v>12977</v>
      </c>
      <c r="Y30" s="128">
        <f t="shared" si="7"/>
        <v>0.516452184634353</v>
      </c>
    </row>
    <row r="31" spans="1:25" ht="19.5" customHeight="1">
      <c r="A31" s="136" t="s">
        <v>188</v>
      </c>
      <c r="B31" s="134">
        <v>3946</v>
      </c>
      <c r="C31" s="130">
        <v>3347</v>
      </c>
      <c r="D31" s="131">
        <v>0</v>
      </c>
      <c r="E31" s="130">
        <v>0</v>
      </c>
      <c r="F31" s="129">
        <f t="shared" si="0"/>
        <v>7293</v>
      </c>
      <c r="G31" s="133">
        <f t="shared" si="1"/>
        <v>0.009804923300305185</v>
      </c>
      <c r="H31" s="132">
        <v>4044</v>
      </c>
      <c r="I31" s="130">
        <v>3029</v>
      </c>
      <c r="J31" s="131"/>
      <c r="K31" s="130"/>
      <c r="L31" s="129">
        <f t="shared" si="2"/>
        <v>7073</v>
      </c>
      <c r="M31" s="135">
        <f t="shared" si="3"/>
        <v>0.031104199066874116</v>
      </c>
      <c r="N31" s="134">
        <v>7816</v>
      </c>
      <c r="O31" s="130">
        <v>7631</v>
      </c>
      <c r="P31" s="131"/>
      <c r="Q31" s="130"/>
      <c r="R31" s="129">
        <f t="shared" si="4"/>
        <v>15447</v>
      </c>
      <c r="S31" s="133">
        <f t="shared" si="5"/>
        <v>0.008828526995677467</v>
      </c>
      <c r="T31" s="132">
        <v>7682</v>
      </c>
      <c r="U31" s="130">
        <v>7651</v>
      </c>
      <c r="V31" s="131"/>
      <c r="W31" s="130"/>
      <c r="X31" s="129">
        <f t="shared" si="6"/>
        <v>15333</v>
      </c>
      <c r="Y31" s="128">
        <f t="shared" si="7"/>
        <v>0.0074349442379182396</v>
      </c>
    </row>
    <row r="32" spans="1:25" ht="19.5" customHeight="1">
      <c r="A32" s="136" t="s">
        <v>189</v>
      </c>
      <c r="B32" s="134">
        <v>2914</v>
      </c>
      <c r="C32" s="130">
        <v>3062</v>
      </c>
      <c r="D32" s="131">
        <v>0</v>
      </c>
      <c r="E32" s="130">
        <v>0</v>
      </c>
      <c r="F32" s="129">
        <f t="shared" si="0"/>
        <v>5976</v>
      </c>
      <c r="G32" s="133">
        <f t="shared" si="1"/>
        <v>0.008034309837189606</v>
      </c>
      <c r="H32" s="132">
        <v>3338</v>
      </c>
      <c r="I32" s="130">
        <v>3626</v>
      </c>
      <c r="J32" s="131"/>
      <c r="K32" s="130"/>
      <c r="L32" s="129">
        <f t="shared" si="2"/>
        <v>6964</v>
      </c>
      <c r="M32" s="135">
        <f t="shared" si="3"/>
        <v>-0.14187248707639288</v>
      </c>
      <c r="N32" s="134">
        <v>6280</v>
      </c>
      <c r="O32" s="130">
        <v>7258</v>
      </c>
      <c r="P32" s="131"/>
      <c r="Q32" s="130"/>
      <c r="R32" s="129">
        <f t="shared" si="4"/>
        <v>13538</v>
      </c>
      <c r="S32" s="133">
        <f t="shared" si="5"/>
        <v>0.007737463485950771</v>
      </c>
      <c r="T32" s="132">
        <v>7051</v>
      </c>
      <c r="U32" s="130">
        <v>8054</v>
      </c>
      <c r="V32" s="131"/>
      <c r="W32" s="130"/>
      <c r="X32" s="129">
        <f t="shared" si="6"/>
        <v>15105</v>
      </c>
      <c r="Y32" s="128">
        <f t="shared" si="7"/>
        <v>-0.1037404832836809</v>
      </c>
    </row>
    <row r="33" spans="1:25" ht="19.5" customHeight="1">
      <c r="A33" s="136" t="s">
        <v>191</v>
      </c>
      <c r="B33" s="134">
        <v>2779</v>
      </c>
      <c r="C33" s="130">
        <v>2611</v>
      </c>
      <c r="D33" s="131">
        <v>0</v>
      </c>
      <c r="E33" s="130">
        <v>0</v>
      </c>
      <c r="F33" s="129">
        <f t="shared" si="0"/>
        <v>5390</v>
      </c>
      <c r="G33" s="133">
        <f t="shared" si="1"/>
        <v>0.007246474234011374</v>
      </c>
      <c r="H33" s="132">
        <v>2650</v>
      </c>
      <c r="I33" s="130">
        <v>2471</v>
      </c>
      <c r="J33" s="131"/>
      <c r="K33" s="130"/>
      <c r="L33" s="129">
        <f t="shared" si="2"/>
        <v>5121</v>
      </c>
      <c r="M33" s="135">
        <f t="shared" si="3"/>
        <v>0.05252880296817031</v>
      </c>
      <c r="N33" s="134">
        <v>6759</v>
      </c>
      <c r="O33" s="130">
        <v>6200</v>
      </c>
      <c r="P33" s="131"/>
      <c r="Q33" s="130"/>
      <c r="R33" s="129">
        <f t="shared" si="4"/>
        <v>12959</v>
      </c>
      <c r="S33" s="133">
        <f t="shared" si="5"/>
        <v>0.007406543751989662</v>
      </c>
      <c r="T33" s="132">
        <v>6288</v>
      </c>
      <c r="U33" s="130">
        <v>5521</v>
      </c>
      <c r="V33" s="131"/>
      <c r="W33" s="130"/>
      <c r="X33" s="129">
        <f t="shared" si="6"/>
        <v>11809</v>
      </c>
      <c r="Y33" s="128">
        <f t="shared" si="7"/>
        <v>0.09738335168092127</v>
      </c>
    </row>
    <row r="34" spans="1:25" ht="19.5" customHeight="1">
      <c r="A34" s="136" t="s">
        <v>192</v>
      </c>
      <c r="B34" s="134">
        <v>1157</v>
      </c>
      <c r="C34" s="130">
        <v>1266</v>
      </c>
      <c r="D34" s="131">
        <v>0</v>
      </c>
      <c r="E34" s="130">
        <v>0</v>
      </c>
      <c r="F34" s="129">
        <f t="shared" si="0"/>
        <v>2423</v>
      </c>
      <c r="G34" s="133">
        <f t="shared" si="1"/>
        <v>0.0032575523319127195</v>
      </c>
      <c r="H34" s="132">
        <v>1649</v>
      </c>
      <c r="I34" s="130">
        <v>1746</v>
      </c>
      <c r="J34" s="131"/>
      <c r="K34" s="130"/>
      <c r="L34" s="129">
        <f t="shared" si="2"/>
        <v>3395</v>
      </c>
      <c r="M34" s="135">
        <f t="shared" si="3"/>
        <v>-0.28630338733431515</v>
      </c>
      <c r="N34" s="134">
        <v>2887</v>
      </c>
      <c r="O34" s="130">
        <v>3003</v>
      </c>
      <c r="P34" s="131"/>
      <c r="Q34" s="130"/>
      <c r="R34" s="129">
        <f t="shared" si="4"/>
        <v>5890</v>
      </c>
      <c r="S34" s="133">
        <f t="shared" si="5"/>
        <v>0.003366351006961888</v>
      </c>
      <c r="T34" s="132">
        <v>4133</v>
      </c>
      <c r="U34" s="130">
        <v>4756</v>
      </c>
      <c r="V34" s="131"/>
      <c r="W34" s="130"/>
      <c r="X34" s="129">
        <f t="shared" si="6"/>
        <v>8889</v>
      </c>
      <c r="Y34" s="128">
        <f t="shared" si="7"/>
        <v>-0.3373832827089661</v>
      </c>
    </row>
    <row r="35" spans="1:25" ht="19.5" customHeight="1">
      <c r="A35" s="136" t="s">
        <v>455</v>
      </c>
      <c r="B35" s="134">
        <v>1172</v>
      </c>
      <c r="C35" s="130">
        <v>1056</v>
      </c>
      <c r="D35" s="131">
        <v>0</v>
      </c>
      <c r="E35" s="130">
        <v>0</v>
      </c>
      <c r="F35" s="129">
        <f t="shared" si="0"/>
        <v>2228</v>
      </c>
      <c r="G35" s="133">
        <f t="shared" si="1"/>
        <v>0.0029953886073056293</v>
      </c>
      <c r="H35" s="132"/>
      <c r="I35" s="130"/>
      <c r="J35" s="131"/>
      <c r="K35" s="130"/>
      <c r="L35" s="129">
        <f t="shared" si="2"/>
        <v>0</v>
      </c>
      <c r="M35" s="135" t="str">
        <f t="shared" si="3"/>
        <v>         /0</v>
      </c>
      <c r="N35" s="134">
        <v>3642</v>
      </c>
      <c r="O35" s="130">
        <v>3063</v>
      </c>
      <c r="P35" s="131"/>
      <c r="Q35" s="130"/>
      <c r="R35" s="129">
        <f t="shared" si="4"/>
        <v>6705</v>
      </c>
      <c r="S35" s="133">
        <f t="shared" si="5"/>
        <v>0.003832153395870876</v>
      </c>
      <c r="T35" s="132"/>
      <c r="U35" s="130"/>
      <c r="V35" s="131"/>
      <c r="W35" s="130"/>
      <c r="X35" s="129">
        <f t="shared" si="6"/>
        <v>0</v>
      </c>
      <c r="Y35" s="128" t="str">
        <f t="shared" si="7"/>
        <v>         /0</v>
      </c>
    </row>
    <row r="36" spans="1:25" ht="19.5" customHeight="1">
      <c r="A36" s="136" t="s">
        <v>456</v>
      </c>
      <c r="B36" s="134">
        <v>808</v>
      </c>
      <c r="C36" s="130">
        <v>986</v>
      </c>
      <c r="D36" s="131">
        <v>0</v>
      </c>
      <c r="E36" s="130">
        <v>0</v>
      </c>
      <c r="F36" s="129">
        <f t="shared" si="0"/>
        <v>1794</v>
      </c>
      <c r="G36" s="133">
        <f t="shared" si="1"/>
        <v>0.002411906266385233</v>
      </c>
      <c r="H36" s="132"/>
      <c r="I36" s="130"/>
      <c r="J36" s="131"/>
      <c r="K36" s="130"/>
      <c r="L36" s="129">
        <f t="shared" si="2"/>
        <v>0</v>
      </c>
      <c r="M36" s="135" t="str">
        <f t="shared" si="3"/>
        <v>         /0</v>
      </c>
      <c r="N36" s="134">
        <v>2786</v>
      </c>
      <c r="O36" s="130">
        <v>2730</v>
      </c>
      <c r="P36" s="131"/>
      <c r="Q36" s="130"/>
      <c r="R36" s="129">
        <f t="shared" si="4"/>
        <v>5516</v>
      </c>
      <c r="S36" s="133">
        <f t="shared" si="5"/>
        <v>0.003152596291069911</v>
      </c>
      <c r="T36" s="132"/>
      <c r="U36" s="130"/>
      <c r="V36" s="131"/>
      <c r="W36" s="130"/>
      <c r="X36" s="129">
        <f t="shared" si="6"/>
        <v>0</v>
      </c>
      <c r="Y36" s="128" t="str">
        <f t="shared" si="7"/>
        <v>         /0</v>
      </c>
    </row>
    <row r="37" spans="1:25" ht="19.5" customHeight="1">
      <c r="A37" s="136" t="s">
        <v>193</v>
      </c>
      <c r="B37" s="134">
        <v>780</v>
      </c>
      <c r="C37" s="130">
        <v>754</v>
      </c>
      <c r="D37" s="131">
        <v>0</v>
      </c>
      <c r="E37" s="130">
        <v>0</v>
      </c>
      <c r="F37" s="129">
        <f t="shared" si="0"/>
        <v>1534</v>
      </c>
      <c r="G37" s="133">
        <f t="shared" si="1"/>
        <v>0.002062354633575779</v>
      </c>
      <c r="H37" s="132">
        <v>486</v>
      </c>
      <c r="I37" s="130">
        <v>534</v>
      </c>
      <c r="J37" s="131"/>
      <c r="K37" s="130"/>
      <c r="L37" s="129">
        <f t="shared" si="2"/>
        <v>1020</v>
      </c>
      <c r="M37" s="135">
        <f t="shared" si="3"/>
        <v>0.503921568627451</v>
      </c>
      <c r="N37" s="134">
        <v>2069</v>
      </c>
      <c r="O37" s="130">
        <v>1721</v>
      </c>
      <c r="P37" s="131"/>
      <c r="Q37" s="130"/>
      <c r="R37" s="129">
        <f t="shared" si="4"/>
        <v>3790</v>
      </c>
      <c r="S37" s="133">
        <f t="shared" si="5"/>
        <v>0.002166123992595171</v>
      </c>
      <c r="T37" s="132">
        <v>1377</v>
      </c>
      <c r="U37" s="130">
        <v>1351</v>
      </c>
      <c r="V37" s="131"/>
      <c r="W37" s="130"/>
      <c r="X37" s="129">
        <f t="shared" si="6"/>
        <v>2728</v>
      </c>
      <c r="Y37" s="128">
        <f t="shared" si="7"/>
        <v>0.38929618768328456</v>
      </c>
    </row>
    <row r="38" spans="1:25" ht="19.5" customHeight="1">
      <c r="A38" s="136" t="s">
        <v>457</v>
      </c>
      <c r="B38" s="134">
        <v>218</v>
      </c>
      <c r="C38" s="130">
        <v>254</v>
      </c>
      <c r="D38" s="131">
        <v>0</v>
      </c>
      <c r="E38" s="130">
        <v>0</v>
      </c>
      <c r="F38" s="129">
        <f t="shared" si="0"/>
        <v>472</v>
      </c>
      <c r="G38" s="133">
        <f t="shared" si="1"/>
        <v>0.000634570656484855</v>
      </c>
      <c r="H38" s="132"/>
      <c r="I38" s="130"/>
      <c r="J38" s="131"/>
      <c r="K38" s="130"/>
      <c r="L38" s="129">
        <f t="shared" si="2"/>
        <v>0</v>
      </c>
      <c r="M38" s="135" t="str">
        <f t="shared" si="3"/>
        <v>         /0</v>
      </c>
      <c r="N38" s="134">
        <v>459</v>
      </c>
      <c r="O38" s="130">
        <v>424</v>
      </c>
      <c r="P38" s="131">
        <v>0</v>
      </c>
      <c r="Q38" s="130">
        <v>0</v>
      </c>
      <c r="R38" s="129">
        <f t="shared" si="4"/>
        <v>883</v>
      </c>
      <c r="S38" s="133">
        <f t="shared" si="5"/>
        <v>0.0005046668827075292</v>
      </c>
      <c r="T38" s="132"/>
      <c r="U38" s="130"/>
      <c r="V38" s="131"/>
      <c r="W38" s="130"/>
      <c r="X38" s="129">
        <f t="shared" si="6"/>
        <v>0</v>
      </c>
      <c r="Y38" s="128" t="str">
        <f t="shared" si="7"/>
        <v>         /0</v>
      </c>
    </row>
    <row r="39" spans="1:25" ht="19.5" customHeight="1">
      <c r="A39" s="136" t="s">
        <v>194</v>
      </c>
      <c r="B39" s="134">
        <v>173</v>
      </c>
      <c r="C39" s="130">
        <v>165</v>
      </c>
      <c r="D39" s="131">
        <v>0</v>
      </c>
      <c r="E39" s="130">
        <v>0</v>
      </c>
      <c r="F39" s="129">
        <f t="shared" si="0"/>
        <v>338</v>
      </c>
      <c r="G39" s="133">
        <f t="shared" si="1"/>
        <v>0.0004544171226522902</v>
      </c>
      <c r="H39" s="132">
        <v>162</v>
      </c>
      <c r="I39" s="130">
        <v>216</v>
      </c>
      <c r="J39" s="131">
        <v>162</v>
      </c>
      <c r="K39" s="130"/>
      <c r="L39" s="129">
        <f t="shared" si="2"/>
        <v>540</v>
      </c>
      <c r="M39" s="135">
        <f t="shared" si="3"/>
        <v>-0.3740740740740741</v>
      </c>
      <c r="N39" s="134">
        <v>491</v>
      </c>
      <c r="O39" s="130">
        <v>677</v>
      </c>
      <c r="P39" s="131"/>
      <c r="Q39" s="130"/>
      <c r="R39" s="129">
        <f t="shared" si="4"/>
        <v>1168</v>
      </c>
      <c r="S39" s="133">
        <f t="shared" si="5"/>
        <v>0.000667554834657298</v>
      </c>
      <c r="T39" s="132">
        <v>379</v>
      </c>
      <c r="U39" s="130">
        <v>514</v>
      </c>
      <c r="V39" s="131">
        <v>265</v>
      </c>
      <c r="W39" s="130">
        <v>187</v>
      </c>
      <c r="X39" s="129">
        <f t="shared" si="6"/>
        <v>1345</v>
      </c>
      <c r="Y39" s="128">
        <f t="shared" si="7"/>
        <v>-0.13159851301115244</v>
      </c>
    </row>
    <row r="40" spans="1:25" ht="19.5" customHeight="1">
      <c r="A40" s="136" t="s">
        <v>158</v>
      </c>
      <c r="B40" s="134">
        <v>0</v>
      </c>
      <c r="C40" s="130">
        <v>0</v>
      </c>
      <c r="D40" s="131">
        <v>19</v>
      </c>
      <c r="E40" s="130">
        <v>27</v>
      </c>
      <c r="F40" s="129">
        <f t="shared" si="0"/>
        <v>46</v>
      </c>
      <c r="G40" s="133">
        <f t="shared" si="1"/>
        <v>6.184375042013418E-05</v>
      </c>
      <c r="H40" s="132"/>
      <c r="I40" s="130"/>
      <c r="J40" s="131">
        <v>27</v>
      </c>
      <c r="K40" s="130">
        <v>30</v>
      </c>
      <c r="L40" s="129">
        <f t="shared" si="2"/>
        <v>57</v>
      </c>
      <c r="M40" s="135">
        <f t="shared" si="3"/>
        <v>-0.19298245614035092</v>
      </c>
      <c r="N40" s="134"/>
      <c r="O40" s="130"/>
      <c r="P40" s="131">
        <v>63</v>
      </c>
      <c r="Q40" s="130">
        <v>92</v>
      </c>
      <c r="R40" s="129">
        <f t="shared" si="4"/>
        <v>155</v>
      </c>
      <c r="S40" s="133">
        <f t="shared" si="5"/>
        <v>8.85881843937339E-05</v>
      </c>
      <c r="T40" s="132"/>
      <c r="U40" s="130"/>
      <c r="V40" s="131">
        <v>67</v>
      </c>
      <c r="W40" s="130">
        <v>74</v>
      </c>
      <c r="X40" s="129">
        <f t="shared" si="6"/>
        <v>141</v>
      </c>
      <c r="Y40" s="128">
        <f t="shared" si="7"/>
        <v>0.09929078014184389</v>
      </c>
    </row>
    <row r="41" spans="1:25" ht="19.5" customHeight="1" thickBot="1">
      <c r="A41" s="127" t="s">
        <v>161</v>
      </c>
      <c r="B41" s="125">
        <v>0</v>
      </c>
      <c r="C41" s="121">
        <v>0</v>
      </c>
      <c r="D41" s="122">
        <v>20</v>
      </c>
      <c r="E41" s="121">
        <v>17</v>
      </c>
      <c r="F41" s="120">
        <f t="shared" si="0"/>
        <v>37</v>
      </c>
      <c r="G41" s="124">
        <f t="shared" si="1"/>
        <v>4.9743886207499225E-05</v>
      </c>
      <c r="H41" s="123">
        <v>123</v>
      </c>
      <c r="I41" s="121">
        <v>118</v>
      </c>
      <c r="J41" s="122">
        <v>26</v>
      </c>
      <c r="K41" s="121">
        <v>23</v>
      </c>
      <c r="L41" s="120">
        <f t="shared" si="2"/>
        <v>290</v>
      </c>
      <c r="M41" s="126">
        <f t="shared" si="3"/>
        <v>-0.8724137931034482</v>
      </c>
      <c r="N41" s="125">
        <v>0</v>
      </c>
      <c r="O41" s="121">
        <v>0</v>
      </c>
      <c r="P41" s="122">
        <v>60</v>
      </c>
      <c r="Q41" s="121">
        <v>50</v>
      </c>
      <c r="R41" s="120">
        <f t="shared" si="4"/>
        <v>110</v>
      </c>
      <c r="S41" s="124">
        <f t="shared" si="5"/>
        <v>6.286903408587567E-05</v>
      </c>
      <c r="T41" s="123">
        <v>339</v>
      </c>
      <c r="U41" s="121">
        <v>291</v>
      </c>
      <c r="V41" s="122">
        <v>48</v>
      </c>
      <c r="W41" s="121">
        <v>43</v>
      </c>
      <c r="X41" s="120">
        <f t="shared" si="6"/>
        <v>721</v>
      </c>
      <c r="Y41" s="119">
        <f t="shared" si="7"/>
        <v>-0.8474341192787795</v>
      </c>
    </row>
    <row r="42" ht="15" thickTop="1">
      <c r="A42" s="118" t="s">
        <v>146</v>
      </c>
    </row>
    <row r="43" ht="15">
      <c r="A43" s="118" t="s">
        <v>42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2:Y65536 M42:M65536 Y3 M3 M5:M8 Y5:Y8">
    <cfRule type="cellIs" priority="3" dxfId="91" operator="lessThan" stopIfTrue="1">
      <formula>0</formula>
    </cfRule>
  </conditionalFormatting>
  <conditionalFormatting sqref="Y9:Y41 M9:M41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G6:G8">
    <cfRule type="cellIs" priority="2" dxfId="91" operator="lessThan" stopIfTrue="1">
      <formula>0</formula>
    </cfRule>
  </conditionalFormatting>
  <conditionalFormatting sqref="S6:S8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3"/>
  <sheetViews>
    <sheetView showGridLines="0" zoomScale="80" zoomScaleNormal="80" zoomScalePageLayoutView="0" workbookViewId="0" topLeftCell="A1">
      <selection activeCell="A1" sqref="A1:B1"/>
    </sheetView>
  </sheetViews>
  <sheetFormatPr defaultColWidth="8.00390625" defaultRowHeight="15"/>
  <cols>
    <col min="1" max="1" width="24.28125" style="117" customWidth="1"/>
    <col min="2" max="2" width="9.57421875" style="117" bestFit="1" customWidth="1"/>
    <col min="3" max="3" width="10.7109375" style="117" customWidth="1"/>
    <col min="4" max="4" width="8.7109375" style="117" bestFit="1" customWidth="1"/>
    <col min="5" max="5" width="10.7109375" style="117" bestFit="1" customWidth="1"/>
    <col min="6" max="6" width="10.140625" style="117" customWidth="1"/>
    <col min="7" max="7" width="10.28125" style="117" customWidth="1"/>
    <col min="8" max="8" width="10.00390625" style="117" customWidth="1"/>
    <col min="9" max="9" width="10.8515625" style="117" bestFit="1" customWidth="1"/>
    <col min="10" max="10" width="9.00390625" style="117" bestFit="1" customWidth="1"/>
    <col min="11" max="11" width="10.7109375" style="117" bestFit="1" customWidth="1"/>
    <col min="12" max="12" width="9.28125" style="117" customWidth="1"/>
    <col min="13" max="13" width="9.7109375" style="117" customWidth="1"/>
    <col min="14" max="14" width="10.7109375" style="117" customWidth="1"/>
    <col min="15" max="15" width="12.28125" style="117" bestFit="1" customWidth="1"/>
    <col min="16" max="16" width="9.28125" style="117" customWidth="1"/>
    <col min="17" max="17" width="10.7109375" style="117" bestFit="1" customWidth="1"/>
    <col min="18" max="18" width="10.28125" style="117" bestFit="1" customWidth="1"/>
    <col min="19" max="19" width="10.28125" style="117" customWidth="1"/>
    <col min="20" max="20" width="10.28125" style="117" bestFit="1" customWidth="1"/>
    <col min="21" max="21" width="10.28125" style="117" customWidth="1"/>
    <col min="22" max="22" width="9.28125" style="117" customWidth="1"/>
    <col min="23" max="23" width="10.28125" style="117" customWidth="1"/>
    <col min="24" max="24" width="9.7109375" style="117" customWidth="1"/>
    <col min="25" max="25" width="9.8515625" style="117" bestFit="1" customWidth="1"/>
    <col min="26" max="16384" width="8.00390625" style="117" customWidth="1"/>
  </cols>
  <sheetData>
    <row r="1" spans="1:2" ht="18.75" thickBot="1">
      <c r="A1" s="629" t="s">
        <v>28</v>
      </c>
      <c r="B1" s="630"/>
    </row>
    <row r="2" ht="5.25" customHeight="1" thickBot="1"/>
    <row r="3" spans="1:25" ht="24" customHeight="1" thickTop="1">
      <c r="A3" s="631" t="s">
        <v>47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3"/>
    </row>
    <row r="4" spans="1:25" ht="21" customHeight="1" thickBot="1">
      <c r="A4" s="656" t="s">
        <v>45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8"/>
    </row>
    <row r="5" spans="1:25" s="163" customFormat="1" ht="19.5" customHeight="1" thickBot="1" thickTop="1">
      <c r="A5" s="652" t="s">
        <v>44</v>
      </c>
      <c r="B5" s="620" t="s">
        <v>36</v>
      </c>
      <c r="C5" s="621"/>
      <c r="D5" s="621"/>
      <c r="E5" s="621"/>
      <c r="F5" s="621"/>
      <c r="G5" s="621"/>
      <c r="H5" s="621"/>
      <c r="I5" s="621"/>
      <c r="J5" s="622"/>
      <c r="K5" s="622"/>
      <c r="L5" s="622"/>
      <c r="M5" s="623"/>
      <c r="N5" s="624" t="s">
        <v>35</v>
      </c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3"/>
    </row>
    <row r="6" spans="1:25" s="162" customFormat="1" ht="26.25" customHeight="1" thickBot="1">
      <c r="A6" s="653"/>
      <c r="B6" s="650" t="s">
        <v>450</v>
      </c>
      <c r="C6" s="649"/>
      <c r="D6" s="649"/>
      <c r="E6" s="649"/>
      <c r="F6" s="651"/>
      <c r="G6" s="617" t="s">
        <v>34</v>
      </c>
      <c r="H6" s="650" t="s">
        <v>149</v>
      </c>
      <c r="I6" s="649"/>
      <c r="J6" s="649"/>
      <c r="K6" s="649"/>
      <c r="L6" s="651"/>
      <c r="M6" s="617" t="s">
        <v>33</v>
      </c>
      <c r="N6" s="648" t="s">
        <v>451</v>
      </c>
      <c r="O6" s="649"/>
      <c r="P6" s="649"/>
      <c r="Q6" s="649"/>
      <c r="R6" s="649"/>
      <c r="S6" s="617" t="s">
        <v>34</v>
      </c>
      <c r="T6" s="648" t="s">
        <v>150</v>
      </c>
      <c r="U6" s="649"/>
      <c r="V6" s="649"/>
      <c r="W6" s="649"/>
      <c r="X6" s="649"/>
      <c r="Y6" s="617" t="s">
        <v>33</v>
      </c>
    </row>
    <row r="7" spans="1:25" s="157" customFormat="1" ht="26.25" customHeight="1">
      <c r="A7" s="654"/>
      <c r="B7" s="640" t="s">
        <v>22</v>
      </c>
      <c r="C7" s="641"/>
      <c r="D7" s="638" t="s">
        <v>21</v>
      </c>
      <c r="E7" s="639"/>
      <c r="F7" s="625" t="s">
        <v>17</v>
      </c>
      <c r="G7" s="618"/>
      <c r="H7" s="640" t="s">
        <v>22</v>
      </c>
      <c r="I7" s="641"/>
      <c r="J7" s="638" t="s">
        <v>21</v>
      </c>
      <c r="K7" s="639"/>
      <c r="L7" s="625" t="s">
        <v>17</v>
      </c>
      <c r="M7" s="618"/>
      <c r="N7" s="641" t="s">
        <v>22</v>
      </c>
      <c r="O7" s="641"/>
      <c r="P7" s="646" t="s">
        <v>21</v>
      </c>
      <c r="Q7" s="641"/>
      <c r="R7" s="625" t="s">
        <v>17</v>
      </c>
      <c r="S7" s="618"/>
      <c r="T7" s="647" t="s">
        <v>22</v>
      </c>
      <c r="U7" s="639"/>
      <c r="V7" s="638" t="s">
        <v>21</v>
      </c>
      <c r="W7" s="642"/>
      <c r="X7" s="625" t="s">
        <v>17</v>
      </c>
      <c r="Y7" s="618"/>
    </row>
    <row r="8" spans="1:25" s="157" customFormat="1" ht="16.5" customHeight="1" thickBot="1">
      <c r="A8" s="655"/>
      <c r="B8" s="160" t="s">
        <v>31</v>
      </c>
      <c r="C8" s="158" t="s">
        <v>30</v>
      </c>
      <c r="D8" s="159" t="s">
        <v>31</v>
      </c>
      <c r="E8" s="158" t="s">
        <v>30</v>
      </c>
      <c r="F8" s="626"/>
      <c r="G8" s="619"/>
      <c r="H8" s="160" t="s">
        <v>31</v>
      </c>
      <c r="I8" s="158" t="s">
        <v>30</v>
      </c>
      <c r="J8" s="159" t="s">
        <v>31</v>
      </c>
      <c r="K8" s="158" t="s">
        <v>30</v>
      </c>
      <c r="L8" s="626"/>
      <c r="M8" s="619"/>
      <c r="N8" s="160" t="s">
        <v>31</v>
      </c>
      <c r="O8" s="158" t="s">
        <v>30</v>
      </c>
      <c r="P8" s="159" t="s">
        <v>31</v>
      </c>
      <c r="Q8" s="158" t="s">
        <v>30</v>
      </c>
      <c r="R8" s="626"/>
      <c r="S8" s="619"/>
      <c r="T8" s="160" t="s">
        <v>31</v>
      </c>
      <c r="U8" s="158" t="s">
        <v>30</v>
      </c>
      <c r="V8" s="159" t="s">
        <v>31</v>
      </c>
      <c r="W8" s="158" t="s">
        <v>30</v>
      </c>
      <c r="X8" s="626"/>
      <c r="Y8" s="619"/>
    </row>
    <row r="9" spans="1:25" s="164" customFormat="1" ht="18" customHeight="1" thickBot="1" thickTop="1">
      <c r="A9" s="173" t="s">
        <v>24</v>
      </c>
      <c r="B9" s="172">
        <f>SUM(B10:B40)</f>
        <v>27124.278</v>
      </c>
      <c r="C9" s="167">
        <f>SUM(C10:C40)</f>
        <v>14538.316</v>
      </c>
      <c r="D9" s="168">
        <f>SUM(D10:D40)</f>
        <v>5137.088</v>
      </c>
      <c r="E9" s="167">
        <f>SUM(E10:E40)</f>
        <v>950.471</v>
      </c>
      <c r="F9" s="166">
        <f aca="true" t="shared" si="0" ref="F9:F15">SUM(B9:E9)</f>
        <v>47750.153</v>
      </c>
      <c r="G9" s="506">
        <f aca="true" t="shared" si="1" ref="G9:G15">F9/$F$9</f>
        <v>1</v>
      </c>
      <c r="H9" s="169">
        <f>SUM(H10:H40)</f>
        <v>26864.516000000003</v>
      </c>
      <c r="I9" s="167">
        <f>SUM(I10:I40)</f>
        <v>13515.879</v>
      </c>
      <c r="J9" s="168">
        <f>SUM(J10:J40)</f>
        <v>3039.6059999999998</v>
      </c>
      <c r="K9" s="167">
        <f>SUM(K10:K40)</f>
        <v>1770.6569999999997</v>
      </c>
      <c r="L9" s="166">
        <f aca="true" t="shared" si="2" ref="L9:L15">SUM(H9:K9)</f>
        <v>45190.658</v>
      </c>
      <c r="M9" s="171">
        <f aca="true" t="shared" si="3" ref="M9:M15">IF(ISERROR(F9/L9-1),"         /0",(F9/L9-1))</f>
        <v>0.05663770153556946</v>
      </c>
      <c r="N9" s="170">
        <f>SUM(N10:N40)</f>
        <v>54677.103</v>
      </c>
      <c r="O9" s="167">
        <f>SUM(O10:O40)</f>
        <v>28786.317999999996</v>
      </c>
      <c r="P9" s="168">
        <f>SUM(P10:P40)</f>
        <v>8447.705</v>
      </c>
      <c r="Q9" s="167">
        <f>SUM(Q10:Q40)</f>
        <v>2008.6450000000002</v>
      </c>
      <c r="R9" s="166">
        <f aca="true" t="shared" si="4" ref="R9:R15">SUM(N9:Q9)</f>
        <v>93919.77100000001</v>
      </c>
      <c r="S9" s="506">
        <f aca="true" t="shared" si="5" ref="S9:S15">R9/$R$9</f>
        <v>1</v>
      </c>
      <c r="T9" s="169">
        <f>SUM(T10:T40)</f>
        <v>52773.069</v>
      </c>
      <c r="U9" s="167">
        <f>SUM(U10:U40)</f>
        <v>26491.985999999997</v>
      </c>
      <c r="V9" s="168">
        <f>SUM(V10:V40)</f>
        <v>7139.894999999999</v>
      </c>
      <c r="W9" s="167">
        <f>SUM(W10:W40)</f>
        <v>3638.8870000000006</v>
      </c>
      <c r="X9" s="166">
        <f aca="true" t="shared" si="6" ref="X9:X15">SUM(T9:W9)</f>
        <v>90043.837</v>
      </c>
      <c r="Y9" s="165">
        <f>IF(ISERROR(R9/X9-1),"         /0",(R9/X9-1))</f>
        <v>0.04304496708642036</v>
      </c>
    </row>
    <row r="10" spans="1:25" ht="19.5" customHeight="1" thickTop="1">
      <c r="A10" s="507" t="s">
        <v>164</v>
      </c>
      <c r="B10" s="508">
        <v>8947.308999999997</v>
      </c>
      <c r="C10" s="509">
        <v>5020.248999999999</v>
      </c>
      <c r="D10" s="510">
        <v>0</v>
      </c>
      <c r="E10" s="509">
        <v>0</v>
      </c>
      <c r="F10" s="511">
        <f t="shared" si="0"/>
        <v>13967.557999999997</v>
      </c>
      <c r="G10" s="512">
        <f t="shared" si="1"/>
        <v>0.29251336639696207</v>
      </c>
      <c r="H10" s="513">
        <v>6907.151</v>
      </c>
      <c r="I10" s="509">
        <v>4579.990000000001</v>
      </c>
      <c r="J10" s="510">
        <v>43.935</v>
      </c>
      <c r="K10" s="509"/>
      <c r="L10" s="511">
        <f t="shared" si="2"/>
        <v>11531.076</v>
      </c>
      <c r="M10" s="514">
        <f t="shared" si="3"/>
        <v>0.2112970203301061</v>
      </c>
      <c r="N10" s="508">
        <v>18312.185</v>
      </c>
      <c r="O10" s="509">
        <v>10169.825</v>
      </c>
      <c r="P10" s="510"/>
      <c r="Q10" s="509"/>
      <c r="R10" s="511">
        <f t="shared" si="4"/>
        <v>28482.010000000002</v>
      </c>
      <c r="S10" s="512">
        <f t="shared" si="5"/>
        <v>0.3032589378864648</v>
      </c>
      <c r="T10" s="513">
        <v>13614.732000000002</v>
      </c>
      <c r="U10" s="509">
        <v>8835.195</v>
      </c>
      <c r="V10" s="510">
        <v>43.935</v>
      </c>
      <c r="W10" s="509"/>
      <c r="X10" s="511">
        <f t="shared" si="6"/>
        <v>22493.862000000005</v>
      </c>
      <c r="Y10" s="515">
        <f aca="true" t="shared" si="7" ref="Y10:Y15">IF(ISERROR(R10/X10-1),"         /0",IF(R10/X10&gt;5,"  *  ",(R10/X10-1)))</f>
        <v>0.26621253389035626</v>
      </c>
    </row>
    <row r="11" spans="1:25" ht="19.5" customHeight="1">
      <c r="A11" s="516" t="s">
        <v>196</v>
      </c>
      <c r="B11" s="517">
        <v>1717.175</v>
      </c>
      <c r="C11" s="518">
        <v>1607.532</v>
      </c>
      <c r="D11" s="519">
        <v>1487.133</v>
      </c>
      <c r="E11" s="518">
        <v>51.348</v>
      </c>
      <c r="F11" s="520">
        <f t="shared" si="0"/>
        <v>4863.188</v>
      </c>
      <c r="G11" s="521">
        <f t="shared" si="1"/>
        <v>0.1018465427744284</v>
      </c>
      <c r="H11" s="522">
        <v>2694.2039999999997</v>
      </c>
      <c r="I11" s="518">
        <v>1263.989</v>
      </c>
      <c r="J11" s="519"/>
      <c r="K11" s="518"/>
      <c r="L11" s="520">
        <f t="shared" si="2"/>
        <v>3958.1929999999998</v>
      </c>
      <c r="M11" s="523">
        <f t="shared" si="3"/>
        <v>0.22863842162320047</v>
      </c>
      <c r="N11" s="517">
        <v>4127.33</v>
      </c>
      <c r="O11" s="518">
        <v>2650.66</v>
      </c>
      <c r="P11" s="519">
        <v>2131.639</v>
      </c>
      <c r="Q11" s="518">
        <v>375.63000000000005</v>
      </c>
      <c r="R11" s="520">
        <f t="shared" si="4"/>
        <v>9285.259</v>
      </c>
      <c r="S11" s="521">
        <f t="shared" si="5"/>
        <v>0.09886373125845888</v>
      </c>
      <c r="T11" s="522">
        <v>4382.715</v>
      </c>
      <c r="U11" s="518">
        <v>2175.756</v>
      </c>
      <c r="V11" s="519">
        <v>858.135</v>
      </c>
      <c r="W11" s="518">
        <v>117.774</v>
      </c>
      <c r="X11" s="520">
        <f t="shared" si="6"/>
        <v>7534.38</v>
      </c>
      <c r="Y11" s="524">
        <f t="shared" si="7"/>
        <v>0.2323852792134189</v>
      </c>
    </row>
    <row r="12" spans="1:25" ht="19.5" customHeight="1">
      <c r="A12" s="516" t="s">
        <v>169</v>
      </c>
      <c r="B12" s="517">
        <v>3918.0370000000003</v>
      </c>
      <c r="C12" s="518">
        <v>747.5609999999999</v>
      </c>
      <c r="D12" s="519">
        <v>0</v>
      </c>
      <c r="E12" s="518">
        <v>0</v>
      </c>
      <c r="F12" s="520">
        <f t="shared" si="0"/>
        <v>4665.598</v>
      </c>
      <c r="G12" s="521">
        <f t="shared" si="1"/>
        <v>0.09770854556214721</v>
      </c>
      <c r="H12" s="522">
        <v>3909.51</v>
      </c>
      <c r="I12" s="518">
        <v>904.0409999999999</v>
      </c>
      <c r="J12" s="519"/>
      <c r="K12" s="518"/>
      <c r="L12" s="520">
        <f t="shared" si="2"/>
        <v>4813.551</v>
      </c>
      <c r="M12" s="523">
        <f t="shared" si="3"/>
        <v>-0.030736767928708053</v>
      </c>
      <c r="N12" s="517">
        <v>7189.201</v>
      </c>
      <c r="O12" s="518">
        <v>1848.1370000000002</v>
      </c>
      <c r="P12" s="519"/>
      <c r="Q12" s="518"/>
      <c r="R12" s="520">
        <f t="shared" si="4"/>
        <v>9037.338</v>
      </c>
      <c r="S12" s="521">
        <f t="shared" si="5"/>
        <v>0.0962240208187901</v>
      </c>
      <c r="T12" s="522">
        <v>7751.168</v>
      </c>
      <c r="U12" s="518">
        <v>1947.3990000000001</v>
      </c>
      <c r="V12" s="519"/>
      <c r="W12" s="518"/>
      <c r="X12" s="520">
        <f t="shared" si="6"/>
        <v>9698.567</v>
      </c>
      <c r="Y12" s="524">
        <f t="shared" si="7"/>
        <v>-0.06817801021532355</v>
      </c>
    </row>
    <row r="13" spans="1:25" ht="19.5" customHeight="1">
      <c r="A13" s="516" t="s">
        <v>195</v>
      </c>
      <c r="B13" s="517">
        <v>2912.089</v>
      </c>
      <c r="C13" s="518">
        <v>912.043</v>
      </c>
      <c r="D13" s="519">
        <v>51.242999999999995</v>
      </c>
      <c r="E13" s="518">
        <v>93.095</v>
      </c>
      <c r="F13" s="520">
        <f t="shared" si="0"/>
        <v>3968.47</v>
      </c>
      <c r="G13" s="521">
        <f t="shared" si="1"/>
        <v>0.08310905307465716</v>
      </c>
      <c r="H13" s="522">
        <v>3673.785</v>
      </c>
      <c r="I13" s="518">
        <v>897.78</v>
      </c>
      <c r="J13" s="519">
        <v>80.036</v>
      </c>
      <c r="K13" s="518">
        <v>452.70899999999995</v>
      </c>
      <c r="L13" s="520">
        <f t="shared" si="2"/>
        <v>5104.3099999999995</v>
      </c>
      <c r="M13" s="523">
        <f t="shared" si="3"/>
        <v>-0.2225256694832406</v>
      </c>
      <c r="N13" s="517">
        <v>5930.077</v>
      </c>
      <c r="O13" s="518">
        <v>2299.78</v>
      </c>
      <c r="P13" s="519">
        <v>51.242999999999995</v>
      </c>
      <c r="Q13" s="518">
        <v>109.68999999999998</v>
      </c>
      <c r="R13" s="520">
        <f t="shared" si="4"/>
        <v>8390.79</v>
      </c>
      <c r="S13" s="521">
        <f t="shared" si="5"/>
        <v>0.08933997507298011</v>
      </c>
      <c r="T13" s="522">
        <v>7959.857000000001</v>
      </c>
      <c r="U13" s="518">
        <v>2357.078</v>
      </c>
      <c r="V13" s="519">
        <v>80.036</v>
      </c>
      <c r="W13" s="518">
        <v>648.6239999999999</v>
      </c>
      <c r="X13" s="520">
        <f t="shared" si="6"/>
        <v>11045.595000000001</v>
      </c>
      <c r="Y13" s="524">
        <f t="shared" si="7"/>
        <v>-0.24034965975124023</v>
      </c>
    </row>
    <row r="14" spans="1:25" ht="19.5" customHeight="1">
      <c r="A14" s="516" t="s">
        <v>151</v>
      </c>
      <c r="B14" s="517">
        <v>1519.777</v>
      </c>
      <c r="C14" s="518">
        <v>1761.5540000000003</v>
      </c>
      <c r="D14" s="519">
        <v>1.77</v>
      </c>
      <c r="E14" s="518">
        <v>0</v>
      </c>
      <c r="F14" s="520">
        <f t="shared" si="0"/>
        <v>3283.101</v>
      </c>
      <c r="G14" s="521">
        <f t="shared" si="1"/>
        <v>0.06875582157820521</v>
      </c>
      <c r="H14" s="522">
        <v>1835.2710000000002</v>
      </c>
      <c r="I14" s="518">
        <v>2020.4710000000002</v>
      </c>
      <c r="J14" s="519">
        <v>0</v>
      </c>
      <c r="K14" s="518">
        <v>0</v>
      </c>
      <c r="L14" s="520">
        <f t="shared" si="2"/>
        <v>3855.742</v>
      </c>
      <c r="M14" s="523">
        <f t="shared" si="3"/>
        <v>-0.1485164204451439</v>
      </c>
      <c r="N14" s="517">
        <v>3006.2940000000003</v>
      </c>
      <c r="O14" s="518">
        <v>3371.230000000001</v>
      </c>
      <c r="P14" s="519">
        <v>2.2920000000000003</v>
      </c>
      <c r="Q14" s="518">
        <v>0</v>
      </c>
      <c r="R14" s="520">
        <f t="shared" si="4"/>
        <v>6379.816000000002</v>
      </c>
      <c r="S14" s="521">
        <f t="shared" si="5"/>
        <v>0.0679283598338416</v>
      </c>
      <c r="T14" s="522">
        <v>3616.628999999998</v>
      </c>
      <c r="U14" s="518">
        <v>3865.3260000000005</v>
      </c>
      <c r="V14" s="519">
        <v>0</v>
      </c>
      <c r="W14" s="518">
        <v>0</v>
      </c>
      <c r="X14" s="520">
        <f t="shared" si="6"/>
        <v>7481.954999999998</v>
      </c>
      <c r="Y14" s="524">
        <f t="shared" si="7"/>
        <v>-0.1473062855897953</v>
      </c>
    </row>
    <row r="15" spans="1:25" ht="19.5" customHeight="1">
      <c r="A15" s="516" t="s">
        <v>197</v>
      </c>
      <c r="B15" s="517">
        <v>0</v>
      </c>
      <c r="C15" s="518">
        <v>0</v>
      </c>
      <c r="D15" s="519">
        <v>1973.682</v>
      </c>
      <c r="E15" s="518">
        <v>607.7</v>
      </c>
      <c r="F15" s="520">
        <f t="shared" si="0"/>
        <v>2581.382</v>
      </c>
      <c r="G15" s="521">
        <f t="shared" si="1"/>
        <v>0.05406018280192736</v>
      </c>
      <c r="H15" s="522"/>
      <c r="I15" s="518"/>
      <c r="J15" s="519">
        <v>1763.299</v>
      </c>
      <c r="K15" s="518">
        <v>443.99100000000004</v>
      </c>
      <c r="L15" s="520">
        <f t="shared" si="2"/>
        <v>2207.29</v>
      </c>
      <c r="M15" s="523">
        <f t="shared" si="3"/>
        <v>0.16948022235410853</v>
      </c>
      <c r="N15" s="517"/>
      <c r="O15" s="518"/>
      <c r="P15" s="519">
        <v>4573.297</v>
      </c>
      <c r="Q15" s="518">
        <v>1229.234</v>
      </c>
      <c r="R15" s="520">
        <f t="shared" si="4"/>
        <v>5802.530999999999</v>
      </c>
      <c r="S15" s="521">
        <f t="shared" si="5"/>
        <v>0.06178178394408562</v>
      </c>
      <c r="T15" s="522"/>
      <c r="U15" s="518"/>
      <c r="V15" s="519">
        <v>3884.437</v>
      </c>
      <c r="W15" s="518">
        <v>946.124</v>
      </c>
      <c r="X15" s="520">
        <f t="shared" si="6"/>
        <v>4830.561</v>
      </c>
      <c r="Y15" s="524">
        <f t="shared" si="7"/>
        <v>0.2012126541824022</v>
      </c>
    </row>
    <row r="16" spans="1:25" ht="19.5" customHeight="1">
      <c r="A16" s="516" t="s">
        <v>202</v>
      </c>
      <c r="B16" s="517">
        <v>1000.325</v>
      </c>
      <c r="C16" s="518">
        <v>39.1</v>
      </c>
      <c r="D16" s="519">
        <v>610.775</v>
      </c>
      <c r="E16" s="518">
        <v>5.879</v>
      </c>
      <c r="F16" s="520">
        <f aca="true" t="shared" si="8" ref="F16:F21">SUM(B16:E16)</f>
        <v>1656.0789999999997</v>
      </c>
      <c r="G16" s="521">
        <f aca="true" t="shared" si="9" ref="G16:G21">F16/$F$9</f>
        <v>0.034682171594298344</v>
      </c>
      <c r="H16" s="522">
        <v>447.637</v>
      </c>
      <c r="I16" s="518">
        <v>142.913</v>
      </c>
      <c r="J16" s="519">
        <v>166.508</v>
      </c>
      <c r="K16" s="518">
        <v>8.03</v>
      </c>
      <c r="L16" s="520">
        <f aca="true" t="shared" si="10" ref="L16:L21">SUM(H16:K16)</f>
        <v>765.088</v>
      </c>
      <c r="M16" s="523">
        <f aca="true" t="shared" si="11" ref="M16:M21">IF(ISERROR(F16/L16-1),"         /0",(F16/L16-1))</f>
        <v>1.1645601551716922</v>
      </c>
      <c r="N16" s="517">
        <v>2225.906</v>
      </c>
      <c r="O16" s="518">
        <v>142.325</v>
      </c>
      <c r="P16" s="519">
        <v>610.775</v>
      </c>
      <c r="Q16" s="518">
        <v>5.879</v>
      </c>
      <c r="R16" s="520">
        <f aca="true" t="shared" si="12" ref="R16:R21">SUM(N16:Q16)</f>
        <v>2984.8849999999998</v>
      </c>
      <c r="S16" s="521">
        <f aca="true" t="shared" si="13" ref="S16:S21">R16/$R$9</f>
        <v>0.0317812210168187</v>
      </c>
      <c r="T16" s="522">
        <v>795.3530000000001</v>
      </c>
      <c r="U16" s="518">
        <v>315.22900000000004</v>
      </c>
      <c r="V16" s="519">
        <v>184.829</v>
      </c>
      <c r="W16" s="518">
        <v>8.03</v>
      </c>
      <c r="X16" s="520">
        <f aca="true" t="shared" si="14" ref="X16:X21">SUM(T16:W16)</f>
        <v>1303.441</v>
      </c>
      <c r="Y16" s="524">
        <f aca="true" t="shared" si="15" ref="Y16:Y21">IF(ISERROR(R16/X16-1),"         /0",IF(R16/X16&gt;5,"  *  ",(R16/X16-1)))</f>
        <v>1.290003920392254</v>
      </c>
    </row>
    <row r="17" spans="1:25" ht="19.5" customHeight="1">
      <c r="A17" s="516" t="s">
        <v>198</v>
      </c>
      <c r="B17" s="517">
        <v>1359.548</v>
      </c>
      <c r="C17" s="518">
        <v>0</v>
      </c>
      <c r="D17" s="519">
        <v>0</v>
      </c>
      <c r="E17" s="518">
        <v>0</v>
      </c>
      <c r="F17" s="520">
        <f t="shared" si="8"/>
        <v>1359.548</v>
      </c>
      <c r="G17" s="521">
        <f t="shared" si="9"/>
        <v>0.028472118194050603</v>
      </c>
      <c r="H17" s="522">
        <v>1453.581</v>
      </c>
      <c r="I17" s="518"/>
      <c r="J17" s="519"/>
      <c r="K17" s="518"/>
      <c r="L17" s="520">
        <f t="shared" si="10"/>
        <v>1453.581</v>
      </c>
      <c r="M17" s="523">
        <f t="shared" si="11"/>
        <v>-0.0646905813986286</v>
      </c>
      <c r="N17" s="517">
        <v>2413.265</v>
      </c>
      <c r="O17" s="518"/>
      <c r="P17" s="519"/>
      <c r="Q17" s="518"/>
      <c r="R17" s="520">
        <f t="shared" si="12"/>
        <v>2413.265</v>
      </c>
      <c r="S17" s="521">
        <f t="shared" si="13"/>
        <v>0.02569496256544322</v>
      </c>
      <c r="T17" s="522">
        <v>2698.774</v>
      </c>
      <c r="U17" s="518"/>
      <c r="V17" s="519"/>
      <c r="W17" s="518"/>
      <c r="X17" s="520">
        <f t="shared" si="14"/>
        <v>2698.774</v>
      </c>
      <c r="Y17" s="524">
        <f t="shared" si="15"/>
        <v>-0.10579211152916101</v>
      </c>
    </row>
    <row r="18" spans="1:25" ht="19.5" customHeight="1">
      <c r="A18" s="516" t="s">
        <v>162</v>
      </c>
      <c r="B18" s="517">
        <v>644.61</v>
      </c>
      <c r="C18" s="518">
        <v>527.619</v>
      </c>
      <c r="D18" s="519">
        <v>0</v>
      </c>
      <c r="E18" s="518">
        <v>0</v>
      </c>
      <c r="F18" s="520">
        <f t="shared" si="8"/>
        <v>1172.229</v>
      </c>
      <c r="G18" s="521">
        <f t="shared" si="9"/>
        <v>0.024549219768992155</v>
      </c>
      <c r="H18" s="522">
        <v>601.813</v>
      </c>
      <c r="I18" s="518">
        <v>407.018</v>
      </c>
      <c r="J18" s="519"/>
      <c r="K18" s="518"/>
      <c r="L18" s="520">
        <f t="shared" si="10"/>
        <v>1008.8309999999999</v>
      </c>
      <c r="M18" s="523">
        <f t="shared" si="11"/>
        <v>0.16196766356307468</v>
      </c>
      <c r="N18" s="517">
        <v>1230.616</v>
      </c>
      <c r="O18" s="518">
        <v>821.427</v>
      </c>
      <c r="P18" s="519"/>
      <c r="Q18" s="518"/>
      <c r="R18" s="520">
        <f t="shared" si="12"/>
        <v>2052.043</v>
      </c>
      <c r="S18" s="521">
        <f t="shared" si="13"/>
        <v>0.021848892710779715</v>
      </c>
      <c r="T18" s="522">
        <v>1103.508</v>
      </c>
      <c r="U18" s="518">
        <v>742.263</v>
      </c>
      <c r="V18" s="519"/>
      <c r="W18" s="518"/>
      <c r="X18" s="520">
        <f t="shared" si="14"/>
        <v>1845.7710000000002</v>
      </c>
      <c r="Y18" s="524">
        <f t="shared" si="15"/>
        <v>0.11175384161957247</v>
      </c>
    </row>
    <row r="19" spans="1:25" ht="19.5" customHeight="1">
      <c r="A19" s="516" t="s">
        <v>163</v>
      </c>
      <c r="B19" s="517">
        <v>541.992</v>
      </c>
      <c r="C19" s="518">
        <v>521.081</v>
      </c>
      <c r="D19" s="519">
        <v>0</v>
      </c>
      <c r="E19" s="518">
        <v>0</v>
      </c>
      <c r="F19" s="520">
        <f t="shared" si="8"/>
        <v>1063.0729999999999</v>
      </c>
      <c r="G19" s="521">
        <f t="shared" si="9"/>
        <v>0.022263237564914187</v>
      </c>
      <c r="H19" s="522">
        <v>433.774</v>
      </c>
      <c r="I19" s="518">
        <v>148.952</v>
      </c>
      <c r="J19" s="519"/>
      <c r="K19" s="518"/>
      <c r="L19" s="520">
        <f t="shared" si="10"/>
        <v>582.726</v>
      </c>
      <c r="M19" s="523">
        <f t="shared" si="11"/>
        <v>0.8243102247025187</v>
      </c>
      <c r="N19" s="517">
        <v>1039.236</v>
      </c>
      <c r="O19" s="518">
        <v>958.4530000000001</v>
      </c>
      <c r="P19" s="519"/>
      <c r="Q19" s="518"/>
      <c r="R19" s="520">
        <f t="shared" si="12"/>
        <v>1997.6890000000003</v>
      </c>
      <c r="S19" s="521">
        <f t="shared" si="13"/>
        <v>0.021270164723889713</v>
      </c>
      <c r="T19" s="522">
        <v>1163.5679999999998</v>
      </c>
      <c r="U19" s="518">
        <v>435.15000000000003</v>
      </c>
      <c r="V19" s="519"/>
      <c r="W19" s="518"/>
      <c r="X19" s="520">
        <f t="shared" si="14"/>
        <v>1598.7179999999998</v>
      </c>
      <c r="Y19" s="524">
        <f t="shared" si="15"/>
        <v>0.24955683241197035</v>
      </c>
    </row>
    <row r="20" spans="1:25" ht="19.5" customHeight="1">
      <c r="A20" s="516" t="s">
        <v>454</v>
      </c>
      <c r="B20" s="517">
        <v>281.162</v>
      </c>
      <c r="C20" s="518">
        <v>742.728</v>
      </c>
      <c r="D20" s="519">
        <v>0</v>
      </c>
      <c r="E20" s="518">
        <v>0</v>
      </c>
      <c r="F20" s="520">
        <f t="shared" si="8"/>
        <v>1023.8899999999999</v>
      </c>
      <c r="G20" s="521">
        <f t="shared" si="9"/>
        <v>0.02144265380678466</v>
      </c>
      <c r="H20" s="522"/>
      <c r="I20" s="518"/>
      <c r="J20" s="519"/>
      <c r="K20" s="518"/>
      <c r="L20" s="520">
        <f t="shared" si="10"/>
        <v>0</v>
      </c>
      <c r="M20" s="523" t="str">
        <f t="shared" si="11"/>
        <v>         /0</v>
      </c>
      <c r="N20" s="517">
        <v>521.8019999999999</v>
      </c>
      <c r="O20" s="518">
        <v>1539.531</v>
      </c>
      <c r="P20" s="519"/>
      <c r="Q20" s="518"/>
      <c r="R20" s="520">
        <f t="shared" si="12"/>
        <v>2061.3329999999996</v>
      </c>
      <c r="S20" s="521">
        <f t="shared" si="13"/>
        <v>0.021947806921292425</v>
      </c>
      <c r="T20" s="522"/>
      <c r="U20" s="518"/>
      <c r="V20" s="519"/>
      <c r="W20" s="518"/>
      <c r="X20" s="520">
        <f t="shared" si="14"/>
        <v>0</v>
      </c>
      <c r="Y20" s="524" t="str">
        <f t="shared" si="15"/>
        <v>         /0</v>
      </c>
    </row>
    <row r="21" spans="1:25" ht="19.5" customHeight="1">
      <c r="A21" s="516" t="s">
        <v>458</v>
      </c>
      <c r="B21" s="517">
        <v>0</v>
      </c>
      <c r="C21" s="518">
        <v>0</v>
      </c>
      <c r="D21" s="519">
        <v>708.875</v>
      </c>
      <c r="E21" s="518">
        <v>90.83200000000001</v>
      </c>
      <c r="F21" s="520">
        <f t="shared" si="8"/>
        <v>799.707</v>
      </c>
      <c r="G21" s="521">
        <f t="shared" si="9"/>
        <v>0.01674773691301052</v>
      </c>
      <c r="H21" s="522"/>
      <c r="I21" s="518"/>
      <c r="J21" s="519"/>
      <c r="K21" s="518"/>
      <c r="L21" s="520">
        <f t="shared" si="10"/>
        <v>0</v>
      </c>
      <c r="M21" s="523" t="str">
        <f t="shared" si="11"/>
        <v>         /0</v>
      </c>
      <c r="N21" s="517"/>
      <c r="O21" s="518"/>
      <c r="P21" s="519">
        <v>708.875</v>
      </c>
      <c r="Q21" s="518">
        <v>90.83200000000001</v>
      </c>
      <c r="R21" s="520">
        <f t="shared" si="12"/>
        <v>799.707</v>
      </c>
      <c r="S21" s="521">
        <f t="shared" si="13"/>
        <v>0.008514788648707416</v>
      </c>
      <c r="T21" s="522"/>
      <c r="U21" s="518"/>
      <c r="V21" s="519"/>
      <c r="W21" s="518"/>
      <c r="X21" s="520">
        <f t="shared" si="14"/>
        <v>0</v>
      </c>
      <c r="Y21" s="524" t="str">
        <f t="shared" si="15"/>
        <v>         /0</v>
      </c>
    </row>
    <row r="22" spans="1:25" ht="19.5" customHeight="1">
      <c r="A22" s="516" t="s">
        <v>200</v>
      </c>
      <c r="B22" s="517">
        <v>671.353</v>
      </c>
      <c r="C22" s="518">
        <v>12.892999999999999</v>
      </c>
      <c r="D22" s="519">
        <v>0</v>
      </c>
      <c r="E22" s="518">
        <v>0</v>
      </c>
      <c r="F22" s="520">
        <f>SUM(B22:E22)</f>
        <v>684.246</v>
      </c>
      <c r="G22" s="521">
        <f>F22/$F$9</f>
        <v>0.014329713247201533</v>
      </c>
      <c r="H22" s="522">
        <v>739.269</v>
      </c>
      <c r="I22" s="518">
        <v>434.78200000000004</v>
      </c>
      <c r="J22" s="519"/>
      <c r="K22" s="518"/>
      <c r="L22" s="520">
        <f>SUM(H22:K22)</f>
        <v>1174.051</v>
      </c>
      <c r="M22" s="523">
        <f aca="true" t="shared" si="16" ref="M22:M30">IF(ISERROR(F22/L22-1),"         /0",(F22/L22-1))</f>
        <v>-0.4171922684789673</v>
      </c>
      <c r="N22" s="517">
        <v>1609.333</v>
      </c>
      <c r="O22" s="518">
        <v>12.892999999999999</v>
      </c>
      <c r="P22" s="519"/>
      <c r="Q22" s="518"/>
      <c r="R22" s="520">
        <f>SUM(N22:Q22)</f>
        <v>1622.226</v>
      </c>
      <c r="S22" s="521">
        <f>R22/$R$9</f>
        <v>0.0172724654535199</v>
      </c>
      <c r="T22" s="522">
        <v>1556.423</v>
      </c>
      <c r="U22" s="518">
        <v>450.083</v>
      </c>
      <c r="V22" s="519"/>
      <c r="W22" s="518"/>
      <c r="X22" s="520">
        <f>SUM(T22:W22)</f>
        <v>2006.506</v>
      </c>
      <c r="Y22" s="524">
        <f>IF(ISERROR(R22/X22-1),"         /0",IF(R22/X22&gt;5,"  *  ",(R22/X22-1)))</f>
        <v>-0.191516995214567</v>
      </c>
    </row>
    <row r="23" spans="1:25" ht="19.5" customHeight="1">
      <c r="A23" s="516" t="s">
        <v>201</v>
      </c>
      <c r="B23" s="517">
        <v>318.522</v>
      </c>
      <c r="C23" s="518">
        <v>317.057</v>
      </c>
      <c r="D23" s="519">
        <v>0</v>
      </c>
      <c r="E23" s="518">
        <v>0</v>
      </c>
      <c r="F23" s="520">
        <f>SUM(B23:E23)</f>
        <v>635.579</v>
      </c>
      <c r="G23" s="521">
        <f>F23/$F$9</f>
        <v>0.013310512324431714</v>
      </c>
      <c r="H23" s="522">
        <v>723.861</v>
      </c>
      <c r="I23" s="518">
        <v>423.586</v>
      </c>
      <c r="J23" s="519"/>
      <c r="K23" s="518"/>
      <c r="L23" s="520">
        <f>SUM(H23:K23)</f>
        <v>1147.4470000000001</v>
      </c>
      <c r="M23" s="523">
        <f t="shared" si="16"/>
        <v>-0.4460929350113775</v>
      </c>
      <c r="N23" s="517">
        <v>511.048</v>
      </c>
      <c r="O23" s="518">
        <v>476.89099999999996</v>
      </c>
      <c r="P23" s="519"/>
      <c r="Q23" s="518"/>
      <c r="R23" s="520">
        <f>SUM(N23:Q23)</f>
        <v>987.939</v>
      </c>
      <c r="S23" s="521">
        <f>R23/$R$9</f>
        <v>0.010518967300292927</v>
      </c>
      <c r="T23" s="522">
        <v>1342.7269999999999</v>
      </c>
      <c r="U23" s="518">
        <v>906.2839999999999</v>
      </c>
      <c r="V23" s="519"/>
      <c r="W23" s="518"/>
      <c r="X23" s="520">
        <f>SUM(T23:W23)</f>
        <v>2249.0109999999995</v>
      </c>
      <c r="Y23" s="524">
        <f>IF(ISERROR(R23/X23-1),"         /0",IF(R23/X23&gt;5,"  *  ",(R23/X23-1)))</f>
        <v>-0.5607229133161198</v>
      </c>
    </row>
    <row r="24" spans="1:25" ht="19.5" customHeight="1">
      <c r="A24" s="516" t="s">
        <v>180</v>
      </c>
      <c r="B24" s="517">
        <v>220.018</v>
      </c>
      <c r="C24" s="518">
        <v>330.296</v>
      </c>
      <c r="D24" s="519">
        <v>0</v>
      </c>
      <c r="E24" s="518">
        <v>0</v>
      </c>
      <c r="F24" s="520">
        <f>SUM(B24:E24)</f>
        <v>550.314</v>
      </c>
      <c r="G24" s="521">
        <f>F24/$F$9</f>
        <v>0.011524863595725023</v>
      </c>
      <c r="H24" s="522">
        <v>215.93</v>
      </c>
      <c r="I24" s="518">
        <v>299.736</v>
      </c>
      <c r="J24" s="519"/>
      <c r="K24" s="518"/>
      <c r="L24" s="520">
        <f>SUM(H24:K24)</f>
        <v>515.6659999999999</v>
      </c>
      <c r="M24" s="523">
        <f t="shared" si="16"/>
        <v>0.06719077852718636</v>
      </c>
      <c r="N24" s="517">
        <v>419.548</v>
      </c>
      <c r="O24" s="518">
        <v>616.491</v>
      </c>
      <c r="P24" s="519"/>
      <c r="Q24" s="518"/>
      <c r="R24" s="520">
        <f>SUM(N24:Q24)</f>
        <v>1036.039</v>
      </c>
      <c r="S24" s="521">
        <f>R24/$R$9</f>
        <v>0.01103110653879256</v>
      </c>
      <c r="T24" s="522">
        <v>397.576</v>
      </c>
      <c r="U24" s="518">
        <v>561.086</v>
      </c>
      <c r="V24" s="519"/>
      <c r="W24" s="518"/>
      <c r="X24" s="520">
        <f>SUM(T24:W24)</f>
        <v>958.662</v>
      </c>
      <c r="Y24" s="524">
        <f>IF(ISERROR(R24/X24-1),"         /0",IF(R24/X24&gt;5,"  *  ",(R24/X24-1)))</f>
        <v>0.08071353615768628</v>
      </c>
    </row>
    <row r="25" spans="1:25" ht="19.5" customHeight="1">
      <c r="A25" s="516" t="s">
        <v>204</v>
      </c>
      <c r="B25" s="517">
        <v>304.201</v>
      </c>
      <c r="C25" s="518">
        <v>204.018</v>
      </c>
      <c r="D25" s="519">
        <v>0</v>
      </c>
      <c r="E25" s="518">
        <v>0</v>
      </c>
      <c r="F25" s="520">
        <f aca="true" t="shared" si="17" ref="F25:F30">SUM(B25:E25)</f>
        <v>508.21900000000005</v>
      </c>
      <c r="G25" s="521">
        <f aca="true" t="shared" si="18" ref="G25:G30">F25/$F$9</f>
        <v>0.010643295739806323</v>
      </c>
      <c r="H25" s="522">
        <v>269.99</v>
      </c>
      <c r="I25" s="518">
        <v>159.713</v>
      </c>
      <c r="J25" s="519"/>
      <c r="K25" s="518"/>
      <c r="L25" s="520">
        <f aca="true" t="shared" si="19" ref="L25:L30">SUM(H25:K25)</f>
        <v>429.703</v>
      </c>
      <c r="M25" s="523">
        <f t="shared" si="16"/>
        <v>0.18272155418975444</v>
      </c>
      <c r="N25" s="517">
        <v>580.503</v>
      </c>
      <c r="O25" s="518">
        <v>501.909</v>
      </c>
      <c r="P25" s="519"/>
      <c r="Q25" s="518"/>
      <c r="R25" s="520">
        <f aca="true" t="shared" si="20" ref="R25:R30">SUM(N25:Q25)</f>
        <v>1082.412</v>
      </c>
      <c r="S25" s="521">
        <f aca="true" t="shared" si="21" ref="S25:S30">R25/$R$9</f>
        <v>0.01152485774267912</v>
      </c>
      <c r="T25" s="522">
        <v>545.222</v>
      </c>
      <c r="U25" s="518">
        <v>282.052</v>
      </c>
      <c r="V25" s="519"/>
      <c r="W25" s="518"/>
      <c r="X25" s="520">
        <f aca="true" t="shared" si="22" ref="X25:X30">SUM(T25:W25)</f>
        <v>827.274</v>
      </c>
      <c r="Y25" s="524">
        <f aca="true" t="shared" si="23" ref="Y25:Y30">IF(ISERROR(R25/X25-1),"         /0",IF(R25/X25&gt;5,"  *  ",(R25/X25-1)))</f>
        <v>0.30840809695457616</v>
      </c>
    </row>
    <row r="26" spans="1:25" ht="19.5" customHeight="1">
      <c r="A26" s="516" t="s">
        <v>199</v>
      </c>
      <c r="B26" s="517">
        <v>434.781</v>
      </c>
      <c r="C26" s="518">
        <v>61.948</v>
      </c>
      <c r="D26" s="519">
        <v>0</v>
      </c>
      <c r="E26" s="518">
        <v>11.244</v>
      </c>
      <c r="F26" s="520">
        <f t="shared" si="17"/>
        <v>507.97299999999996</v>
      </c>
      <c r="G26" s="521">
        <f t="shared" si="18"/>
        <v>0.010638143923852976</v>
      </c>
      <c r="H26" s="522">
        <v>996.6769999999999</v>
      </c>
      <c r="I26" s="518">
        <v>164.47199999999998</v>
      </c>
      <c r="J26" s="519"/>
      <c r="K26" s="518">
        <v>102.51499999999999</v>
      </c>
      <c r="L26" s="520">
        <f t="shared" si="19"/>
        <v>1263.6639999999998</v>
      </c>
      <c r="M26" s="523">
        <f t="shared" si="16"/>
        <v>-0.5980157700148141</v>
      </c>
      <c r="N26" s="517">
        <v>1108.444</v>
      </c>
      <c r="O26" s="518">
        <v>127.92000000000002</v>
      </c>
      <c r="P26" s="519">
        <v>8.87</v>
      </c>
      <c r="Q26" s="518">
        <v>94.36600000000001</v>
      </c>
      <c r="R26" s="520">
        <f t="shared" si="20"/>
        <v>1339.6</v>
      </c>
      <c r="S26" s="521">
        <f t="shared" si="21"/>
        <v>0.014263237502996039</v>
      </c>
      <c r="T26" s="522">
        <v>2260.0829999999996</v>
      </c>
      <c r="U26" s="518">
        <v>484.5930000000001</v>
      </c>
      <c r="V26" s="519"/>
      <c r="W26" s="518">
        <v>287.911</v>
      </c>
      <c r="X26" s="520">
        <f t="shared" si="22"/>
        <v>3032.5869999999995</v>
      </c>
      <c r="Y26" s="524">
        <f t="shared" si="23"/>
        <v>-0.558264940131973</v>
      </c>
    </row>
    <row r="27" spans="1:25" ht="19.5" customHeight="1">
      <c r="A27" s="516" t="s">
        <v>174</v>
      </c>
      <c r="B27" s="517">
        <v>337.111</v>
      </c>
      <c r="C27" s="518">
        <v>132.37</v>
      </c>
      <c r="D27" s="519">
        <v>0</v>
      </c>
      <c r="E27" s="518">
        <v>0</v>
      </c>
      <c r="F27" s="520">
        <f t="shared" si="17"/>
        <v>469.481</v>
      </c>
      <c r="G27" s="521">
        <f t="shared" si="18"/>
        <v>0.009832031323543614</v>
      </c>
      <c r="H27" s="522">
        <v>295.756</v>
      </c>
      <c r="I27" s="518">
        <v>122.603</v>
      </c>
      <c r="J27" s="519"/>
      <c r="K27" s="518"/>
      <c r="L27" s="520">
        <f t="shared" si="19"/>
        <v>418.359</v>
      </c>
      <c r="M27" s="523">
        <f t="shared" si="16"/>
        <v>0.12219648674941852</v>
      </c>
      <c r="N27" s="517">
        <v>602.3670000000002</v>
      </c>
      <c r="O27" s="518">
        <v>235.855</v>
      </c>
      <c r="P27" s="519"/>
      <c r="Q27" s="518"/>
      <c r="R27" s="520">
        <f t="shared" si="20"/>
        <v>838.2220000000002</v>
      </c>
      <c r="S27" s="521">
        <f t="shared" si="21"/>
        <v>0.008924872697996678</v>
      </c>
      <c r="T27" s="522">
        <v>468.55100000000004</v>
      </c>
      <c r="U27" s="518">
        <v>240.01700000000002</v>
      </c>
      <c r="V27" s="519"/>
      <c r="W27" s="518"/>
      <c r="X27" s="520">
        <f t="shared" si="22"/>
        <v>708.5680000000001</v>
      </c>
      <c r="Y27" s="524">
        <f t="shared" si="23"/>
        <v>0.18298032087252047</v>
      </c>
    </row>
    <row r="28" spans="1:25" ht="19.5" customHeight="1">
      <c r="A28" s="516" t="s">
        <v>203</v>
      </c>
      <c r="B28" s="517">
        <v>185.041</v>
      </c>
      <c r="C28" s="518">
        <v>229.864</v>
      </c>
      <c r="D28" s="519">
        <v>0</v>
      </c>
      <c r="E28" s="518">
        <v>0</v>
      </c>
      <c r="F28" s="520">
        <f t="shared" si="17"/>
        <v>414.905</v>
      </c>
      <c r="G28" s="521">
        <f t="shared" si="18"/>
        <v>0.008689082106187178</v>
      </c>
      <c r="H28" s="522">
        <v>427.98699999999997</v>
      </c>
      <c r="I28" s="518">
        <v>294.361</v>
      </c>
      <c r="J28" s="519"/>
      <c r="K28" s="518"/>
      <c r="L28" s="520">
        <f t="shared" si="19"/>
        <v>722.348</v>
      </c>
      <c r="M28" s="523">
        <f t="shared" si="16"/>
        <v>-0.42561618499670517</v>
      </c>
      <c r="N28" s="517">
        <v>451.861</v>
      </c>
      <c r="O28" s="518">
        <v>386.529</v>
      </c>
      <c r="P28" s="519"/>
      <c r="Q28" s="518"/>
      <c r="R28" s="520">
        <f t="shared" si="20"/>
        <v>838.39</v>
      </c>
      <c r="S28" s="521">
        <f t="shared" si="21"/>
        <v>0.00892666145874653</v>
      </c>
      <c r="T28" s="522">
        <v>908.3009999999999</v>
      </c>
      <c r="U28" s="518">
        <v>525.083</v>
      </c>
      <c r="V28" s="519"/>
      <c r="W28" s="518"/>
      <c r="X28" s="520">
        <f t="shared" si="22"/>
        <v>1433.384</v>
      </c>
      <c r="Y28" s="524">
        <f t="shared" si="23"/>
        <v>-0.4150974198121369</v>
      </c>
    </row>
    <row r="29" spans="1:25" ht="19.5" customHeight="1">
      <c r="A29" s="516" t="s">
        <v>459</v>
      </c>
      <c r="B29" s="517">
        <v>309.20000000000005</v>
      </c>
      <c r="C29" s="518">
        <v>56.823</v>
      </c>
      <c r="D29" s="519">
        <v>0</v>
      </c>
      <c r="E29" s="518">
        <v>0</v>
      </c>
      <c r="F29" s="520">
        <f t="shared" si="17"/>
        <v>366.023</v>
      </c>
      <c r="G29" s="521">
        <f t="shared" si="18"/>
        <v>0.007665378580043503</v>
      </c>
      <c r="H29" s="522"/>
      <c r="I29" s="518"/>
      <c r="J29" s="519"/>
      <c r="K29" s="518"/>
      <c r="L29" s="520">
        <f t="shared" si="19"/>
        <v>0</v>
      </c>
      <c r="M29" s="523" t="str">
        <f t="shared" si="16"/>
        <v>         /0</v>
      </c>
      <c r="N29" s="517">
        <v>519.58</v>
      </c>
      <c r="O29" s="518">
        <v>82.974</v>
      </c>
      <c r="P29" s="519"/>
      <c r="Q29" s="518"/>
      <c r="R29" s="520">
        <f t="shared" si="20"/>
        <v>602.5540000000001</v>
      </c>
      <c r="S29" s="521">
        <f t="shared" si="21"/>
        <v>0.006415624671827618</v>
      </c>
      <c r="T29" s="522"/>
      <c r="U29" s="518"/>
      <c r="V29" s="519"/>
      <c r="W29" s="518"/>
      <c r="X29" s="520">
        <f t="shared" si="22"/>
        <v>0</v>
      </c>
      <c r="Y29" s="524" t="str">
        <f t="shared" si="23"/>
        <v>         /0</v>
      </c>
    </row>
    <row r="30" spans="1:25" ht="19.5" customHeight="1">
      <c r="A30" s="516" t="s">
        <v>182</v>
      </c>
      <c r="B30" s="517">
        <v>115.663</v>
      </c>
      <c r="C30" s="518">
        <v>224.999</v>
      </c>
      <c r="D30" s="519">
        <v>0</v>
      </c>
      <c r="E30" s="518">
        <v>0</v>
      </c>
      <c r="F30" s="520">
        <f t="shared" si="17"/>
        <v>340.662</v>
      </c>
      <c r="G30" s="521">
        <f t="shared" si="18"/>
        <v>0.00713425986299981</v>
      </c>
      <c r="H30" s="522">
        <v>133.461</v>
      </c>
      <c r="I30" s="518">
        <v>232.66199999999998</v>
      </c>
      <c r="J30" s="519"/>
      <c r="K30" s="518"/>
      <c r="L30" s="520">
        <f t="shared" si="19"/>
        <v>366.123</v>
      </c>
      <c r="M30" s="523">
        <f t="shared" si="16"/>
        <v>-0.06954220303012926</v>
      </c>
      <c r="N30" s="517">
        <v>216.767</v>
      </c>
      <c r="O30" s="518">
        <v>425.651</v>
      </c>
      <c r="P30" s="519"/>
      <c r="Q30" s="518"/>
      <c r="R30" s="520">
        <f t="shared" si="20"/>
        <v>642.418</v>
      </c>
      <c r="S30" s="521">
        <f t="shared" si="21"/>
        <v>0.006840072044042782</v>
      </c>
      <c r="T30" s="522">
        <v>198.291</v>
      </c>
      <c r="U30" s="518">
        <v>435.681</v>
      </c>
      <c r="V30" s="519"/>
      <c r="W30" s="518"/>
      <c r="X30" s="520">
        <f t="shared" si="22"/>
        <v>633.972</v>
      </c>
      <c r="Y30" s="524">
        <f t="shared" si="23"/>
        <v>0.013322354930501712</v>
      </c>
    </row>
    <row r="31" spans="1:25" ht="19.5" customHeight="1">
      <c r="A31" s="516" t="s">
        <v>173</v>
      </c>
      <c r="B31" s="517">
        <v>135.257</v>
      </c>
      <c r="C31" s="518">
        <v>202.46300000000002</v>
      </c>
      <c r="D31" s="519">
        <v>0</v>
      </c>
      <c r="E31" s="518">
        <v>0</v>
      </c>
      <c r="F31" s="520">
        <f aca="true" t="shared" si="24" ref="F31:F37">SUM(B31:E31)</f>
        <v>337.72</v>
      </c>
      <c r="G31" s="521">
        <f aca="true" t="shared" si="25" ref="G31:G37">F31/$F$9</f>
        <v>0.0070726474949724255</v>
      </c>
      <c r="H31" s="522">
        <v>102.295</v>
      </c>
      <c r="I31" s="518">
        <v>206.16799999999998</v>
      </c>
      <c r="J31" s="519"/>
      <c r="K31" s="518"/>
      <c r="L31" s="520">
        <f aca="true" t="shared" si="26" ref="L31:L37">SUM(H31:K31)</f>
        <v>308.46299999999997</v>
      </c>
      <c r="M31" s="523">
        <f aca="true" t="shared" si="27" ref="M31:M37">IF(ISERROR(F31/L31-1),"         /0",(F31/L31-1))</f>
        <v>0.09484768027283685</v>
      </c>
      <c r="N31" s="517">
        <v>279.807</v>
      </c>
      <c r="O31" s="518">
        <v>421.15399999999994</v>
      </c>
      <c r="P31" s="519"/>
      <c r="Q31" s="518"/>
      <c r="R31" s="520">
        <f aca="true" t="shared" si="28" ref="R31:R37">SUM(N31:Q31)</f>
        <v>700.961</v>
      </c>
      <c r="S31" s="521">
        <f aca="true" t="shared" si="29" ref="S31:S37">R31/$R$9</f>
        <v>0.007463401928439539</v>
      </c>
      <c r="T31" s="522">
        <v>214.106</v>
      </c>
      <c r="U31" s="518">
        <v>490.39799999999997</v>
      </c>
      <c r="V31" s="519"/>
      <c r="W31" s="518"/>
      <c r="X31" s="520">
        <f aca="true" t="shared" si="30" ref="X31:X37">SUM(T31:W31)</f>
        <v>704.5039999999999</v>
      </c>
      <c r="Y31" s="524">
        <f aca="true" t="shared" si="31" ref="Y31:Y37">IF(ISERROR(R31/X31-1),"         /0",IF(R31/X31&gt;5,"  *  ",(R31/X31-1)))</f>
        <v>-0.005029070097543609</v>
      </c>
    </row>
    <row r="32" spans="1:25" ht="19.5" customHeight="1">
      <c r="A32" s="516" t="s">
        <v>457</v>
      </c>
      <c r="B32" s="517">
        <v>0</v>
      </c>
      <c r="C32" s="518">
        <v>0</v>
      </c>
      <c r="D32" s="519">
        <v>194.71</v>
      </c>
      <c r="E32" s="518">
        <v>56.70700000000001</v>
      </c>
      <c r="F32" s="520">
        <f>SUM(B32:E32)</f>
        <v>251.41700000000003</v>
      </c>
      <c r="G32" s="521">
        <f>F32/$F$9</f>
        <v>0.005265260616023577</v>
      </c>
      <c r="H32" s="522"/>
      <c r="I32" s="518"/>
      <c r="J32" s="519"/>
      <c r="K32" s="518"/>
      <c r="L32" s="520">
        <f>SUM(H32:K32)</f>
        <v>0</v>
      </c>
      <c r="M32" s="523" t="str">
        <f>IF(ISERROR(F32/L32-1),"         /0",(F32/L32-1))</f>
        <v>         /0</v>
      </c>
      <c r="N32" s="517">
        <v>0</v>
      </c>
      <c r="O32" s="518">
        <v>0</v>
      </c>
      <c r="P32" s="519">
        <v>194.71</v>
      </c>
      <c r="Q32" s="518">
        <v>56.70700000000001</v>
      </c>
      <c r="R32" s="520">
        <f>SUM(N32:Q32)</f>
        <v>251.41700000000003</v>
      </c>
      <c r="S32" s="521">
        <f>R32/$R$9</f>
        <v>0.0026769336990823795</v>
      </c>
      <c r="T32" s="522"/>
      <c r="U32" s="518"/>
      <c r="V32" s="519"/>
      <c r="W32" s="518"/>
      <c r="X32" s="520">
        <f>SUM(T32:W32)</f>
        <v>0</v>
      </c>
      <c r="Y32" s="524" t="str">
        <f>IF(ISERROR(R32/X32-1),"         /0",IF(R32/X32&gt;5,"  *  ",(R32/X32-1)))</f>
        <v>         /0</v>
      </c>
    </row>
    <row r="33" spans="1:25" ht="19.5" customHeight="1">
      <c r="A33" s="516" t="s">
        <v>154</v>
      </c>
      <c r="B33" s="517">
        <v>144.124</v>
      </c>
      <c r="C33" s="518">
        <v>104.24</v>
      </c>
      <c r="D33" s="519">
        <v>0</v>
      </c>
      <c r="E33" s="518">
        <v>0</v>
      </c>
      <c r="F33" s="520">
        <f t="shared" si="24"/>
        <v>248.36399999999998</v>
      </c>
      <c r="G33" s="521">
        <f t="shared" si="25"/>
        <v>0.005201323648114802</v>
      </c>
      <c r="H33" s="522">
        <v>218.94500000000002</v>
      </c>
      <c r="I33" s="518">
        <v>134.82700000000003</v>
      </c>
      <c r="J33" s="519"/>
      <c r="K33" s="518"/>
      <c r="L33" s="520">
        <f t="shared" si="26"/>
        <v>353.77200000000005</v>
      </c>
      <c r="M33" s="523">
        <f t="shared" si="27"/>
        <v>-0.2979546148366746</v>
      </c>
      <c r="N33" s="517">
        <v>357.2010000000001</v>
      </c>
      <c r="O33" s="518">
        <v>208.75899999999996</v>
      </c>
      <c r="P33" s="519"/>
      <c r="Q33" s="518"/>
      <c r="R33" s="520">
        <f t="shared" si="28"/>
        <v>565.96</v>
      </c>
      <c r="S33" s="521">
        <f t="shared" si="29"/>
        <v>0.006025994249922096</v>
      </c>
      <c r="T33" s="522">
        <v>360.914</v>
      </c>
      <c r="U33" s="518">
        <v>236.65900000000005</v>
      </c>
      <c r="V33" s="519">
        <v>0</v>
      </c>
      <c r="W33" s="518">
        <v>0</v>
      </c>
      <c r="X33" s="520">
        <f t="shared" si="30"/>
        <v>597.5730000000001</v>
      </c>
      <c r="Y33" s="524">
        <f t="shared" si="31"/>
        <v>-0.05290232323080202</v>
      </c>
    </row>
    <row r="34" spans="1:25" ht="19.5" customHeight="1">
      <c r="A34" s="516" t="s">
        <v>175</v>
      </c>
      <c r="B34" s="517">
        <v>146.517</v>
      </c>
      <c r="C34" s="518">
        <v>93.276</v>
      </c>
      <c r="D34" s="519">
        <v>0</v>
      </c>
      <c r="E34" s="518">
        <v>0</v>
      </c>
      <c r="F34" s="520">
        <f t="shared" si="24"/>
        <v>239.793</v>
      </c>
      <c r="G34" s="521">
        <f t="shared" si="25"/>
        <v>0.005021826841057452</v>
      </c>
      <c r="H34" s="522">
        <v>60.021</v>
      </c>
      <c r="I34" s="518">
        <v>61.525</v>
      </c>
      <c r="J34" s="519"/>
      <c r="K34" s="518"/>
      <c r="L34" s="520">
        <f t="shared" si="26"/>
        <v>121.54599999999999</v>
      </c>
      <c r="M34" s="523">
        <f t="shared" si="27"/>
        <v>0.9728580126042816</v>
      </c>
      <c r="N34" s="517">
        <v>257.892</v>
      </c>
      <c r="O34" s="518">
        <v>199.59899999999996</v>
      </c>
      <c r="P34" s="519"/>
      <c r="Q34" s="518"/>
      <c r="R34" s="520">
        <f t="shared" si="28"/>
        <v>457.491</v>
      </c>
      <c r="S34" s="521">
        <f t="shared" si="29"/>
        <v>0.004871083001256465</v>
      </c>
      <c r="T34" s="522">
        <v>142.06799999999998</v>
      </c>
      <c r="U34" s="518">
        <v>110.07399999999998</v>
      </c>
      <c r="V34" s="519"/>
      <c r="W34" s="518"/>
      <c r="X34" s="520">
        <f t="shared" si="30"/>
        <v>252.14199999999997</v>
      </c>
      <c r="Y34" s="524">
        <f t="shared" si="31"/>
        <v>0.8144180660104228</v>
      </c>
    </row>
    <row r="35" spans="1:25" ht="19.5" customHeight="1">
      <c r="A35" s="516" t="s">
        <v>460</v>
      </c>
      <c r="B35" s="517">
        <v>153.892</v>
      </c>
      <c r="C35" s="518">
        <v>75.609</v>
      </c>
      <c r="D35" s="519">
        <v>0</v>
      </c>
      <c r="E35" s="518">
        <v>0</v>
      </c>
      <c r="F35" s="520">
        <f t="shared" si="24"/>
        <v>229.50099999999998</v>
      </c>
      <c r="G35" s="521">
        <f t="shared" si="25"/>
        <v>0.004806288264667969</v>
      </c>
      <c r="H35" s="522"/>
      <c r="I35" s="518"/>
      <c r="J35" s="519"/>
      <c r="K35" s="518"/>
      <c r="L35" s="520">
        <f t="shared" si="26"/>
        <v>0</v>
      </c>
      <c r="M35" s="523" t="str">
        <f t="shared" si="27"/>
        <v>         /0</v>
      </c>
      <c r="N35" s="517">
        <v>235.675</v>
      </c>
      <c r="O35" s="518">
        <v>117.214</v>
      </c>
      <c r="P35" s="519"/>
      <c r="Q35" s="518"/>
      <c r="R35" s="520">
        <f t="shared" si="28"/>
        <v>352.889</v>
      </c>
      <c r="S35" s="521">
        <f t="shared" si="29"/>
        <v>0.003757345191993707</v>
      </c>
      <c r="T35" s="522"/>
      <c r="U35" s="518"/>
      <c r="V35" s="519"/>
      <c r="W35" s="518"/>
      <c r="X35" s="520">
        <f t="shared" si="30"/>
        <v>0</v>
      </c>
      <c r="Y35" s="524" t="str">
        <f t="shared" si="31"/>
        <v>         /0</v>
      </c>
    </row>
    <row r="36" spans="1:25" ht="19.5" customHeight="1">
      <c r="A36" s="516" t="s">
        <v>184</v>
      </c>
      <c r="B36" s="517">
        <v>3.845</v>
      </c>
      <c r="C36" s="518">
        <v>185.267</v>
      </c>
      <c r="D36" s="519">
        <v>0</v>
      </c>
      <c r="E36" s="518">
        <v>0</v>
      </c>
      <c r="F36" s="520">
        <f t="shared" si="24"/>
        <v>189.112</v>
      </c>
      <c r="G36" s="521">
        <f t="shared" si="25"/>
        <v>0.003960448042962292</v>
      </c>
      <c r="H36" s="522">
        <v>7.973</v>
      </c>
      <c r="I36" s="518">
        <v>190.227</v>
      </c>
      <c r="J36" s="519"/>
      <c r="K36" s="518"/>
      <c r="L36" s="520">
        <f t="shared" si="26"/>
        <v>198.20000000000002</v>
      </c>
      <c r="M36" s="523">
        <f t="shared" si="27"/>
        <v>-0.04585267406659954</v>
      </c>
      <c r="N36" s="517">
        <v>7.9559999999999995</v>
      </c>
      <c r="O36" s="518">
        <v>365.248</v>
      </c>
      <c r="P36" s="519"/>
      <c r="Q36" s="518"/>
      <c r="R36" s="520">
        <f t="shared" si="28"/>
        <v>373.204</v>
      </c>
      <c r="S36" s="521">
        <f t="shared" si="29"/>
        <v>0.003973646826715538</v>
      </c>
      <c r="T36" s="522">
        <v>12.125</v>
      </c>
      <c r="U36" s="518">
        <v>376.77099999999996</v>
      </c>
      <c r="V36" s="519"/>
      <c r="W36" s="518"/>
      <c r="X36" s="520">
        <f t="shared" si="30"/>
        <v>388.89599999999996</v>
      </c>
      <c r="Y36" s="524">
        <f t="shared" si="31"/>
        <v>-0.04035011931210386</v>
      </c>
    </row>
    <row r="37" spans="1:25" ht="19.5" customHeight="1">
      <c r="A37" s="516" t="s">
        <v>191</v>
      </c>
      <c r="B37" s="517">
        <v>74.88600000000001</v>
      </c>
      <c r="C37" s="518">
        <v>94.674</v>
      </c>
      <c r="D37" s="519">
        <v>0</v>
      </c>
      <c r="E37" s="518">
        <v>0</v>
      </c>
      <c r="F37" s="520">
        <f t="shared" si="24"/>
        <v>169.56</v>
      </c>
      <c r="G37" s="521">
        <f t="shared" si="25"/>
        <v>0.0035509833863778405</v>
      </c>
      <c r="H37" s="522">
        <v>83.469</v>
      </c>
      <c r="I37" s="518">
        <v>82.423</v>
      </c>
      <c r="J37" s="519"/>
      <c r="K37" s="518"/>
      <c r="L37" s="520">
        <f t="shared" si="26"/>
        <v>165.892</v>
      </c>
      <c r="M37" s="523">
        <f t="shared" si="27"/>
        <v>0.022110770862971085</v>
      </c>
      <c r="N37" s="517">
        <v>165.166</v>
      </c>
      <c r="O37" s="518">
        <v>174.804</v>
      </c>
      <c r="P37" s="519"/>
      <c r="Q37" s="518"/>
      <c r="R37" s="520">
        <f t="shared" si="28"/>
        <v>339.97</v>
      </c>
      <c r="S37" s="521">
        <f t="shared" si="29"/>
        <v>0.0036197916198070796</v>
      </c>
      <c r="T37" s="522">
        <v>158.667</v>
      </c>
      <c r="U37" s="518">
        <v>198.462</v>
      </c>
      <c r="V37" s="519"/>
      <c r="W37" s="518"/>
      <c r="X37" s="520">
        <f t="shared" si="30"/>
        <v>357.129</v>
      </c>
      <c r="Y37" s="524">
        <f t="shared" si="31"/>
        <v>-0.04804706422609195</v>
      </c>
    </row>
    <row r="38" spans="1:25" ht="19.5" customHeight="1">
      <c r="A38" s="516" t="s">
        <v>188</v>
      </c>
      <c r="B38" s="517">
        <v>38.754</v>
      </c>
      <c r="C38" s="518">
        <v>103.03500000000001</v>
      </c>
      <c r="D38" s="519">
        <v>0</v>
      </c>
      <c r="E38" s="518">
        <v>0</v>
      </c>
      <c r="F38" s="520">
        <f>SUM(B38:E38)</f>
        <v>141.78900000000002</v>
      </c>
      <c r="G38" s="521">
        <f>F38/$F$9</f>
        <v>0.0029693936268644</v>
      </c>
      <c r="H38" s="522">
        <v>44.947</v>
      </c>
      <c r="I38" s="518">
        <v>81.786</v>
      </c>
      <c r="J38" s="519"/>
      <c r="K38" s="518"/>
      <c r="L38" s="520">
        <f>SUM(H38:K38)</f>
        <v>126.733</v>
      </c>
      <c r="M38" s="523">
        <f>IF(ISERROR(F38/L38-1),"         /0",(F38/L38-1))</f>
        <v>0.11880094371631711</v>
      </c>
      <c r="N38" s="517">
        <v>63.747</v>
      </c>
      <c r="O38" s="518">
        <v>188.34900000000002</v>
      </c>
      <c r="P38" s="519"/>
      <c r="Q38" s="518"/>
      <c r="R38" s="520">
        <f>SUM(N38:Q38)</f>
        <v>252.096</v>
      </c>
      <c r="S38" s="521">
        <f>R38/$R$9</f>
        <v>0.0026841632737797027</v>
      </c>
      <c r="T38" s="522">
        <v>98.087</v>
      </c>
      <c r="U38" s="518">
        <v>143.93099999999998</v>
      </c>
      <c r="V38" s="519"/>
      <c r="W38" s="518"/>
      <c r="X38" s="520">
        <f>SUM(T38:W38)</f>
        <v>242.01799999999997</v>
      </c>
      <c r="Y38" s="524">
        <f>IF(ISERROR(R38/X38-1),"         /0",IF(R38/X38&gt;5,"  *  ",(R38/X38-1)))</f>
        <v>0.04164153079523025</v>
      </c>
    </row>
    <row r="39" spans="1:25" ht="19.5" customHeight="1">
      <c r="A39" s="516" t="s">
        <v>181</v>
      </c>
      <c r="B39" s="517">
        <v>91.77600000000001</v>
      </c>
      <c r="C39" s="518">
        <v>41.117000000000004</v>
      </c>
      <c r="D39" s="519">
        <v>0</v>
      </c>
      <c r="E39" s="518">
        <v>0.025</v>
      </c>
      <c r="F39" s="520">
        <f>SUM(B39:E39)</f>
        <v>132.91800000000003</v>
      </c>
      <c r="G39" s="521">
        <f>F39/$F$9</f>
        <v>0.002783614117424923</v>
      </c>
      <c r="H39" s="522">
        <v>49.461</v>
      </c>
      <c r="I39" s="518">
        <v>61.073</v>
      </c>
      <c r="J39" s="519">
        <v>0.861</v>
      </c>
      <c r="K39" s="518">
        <v>0.9</v>
      </c>
      <c r="L39" s="520">
        <f>SUM(H39:K39)</f>
        <v>112.295</v>
      </c>
      <c r="M39" s="523">
        <f>IF(ISERROR(F39/L39-1),"         /0",(F39/L39-1))</f>
        <v>0.18365020704394697</v>
      </c>
      <c r="N39" s="517">
        <v>163.308</v>
      </c>
      <c r="O39" s="518">
        <v>80.84499999999998</v>
      </c>
      <c r="P39" s="519"/>
      <c r="Q39" s="518">
        <v>0.025</v>
      </c>
      <c r="R39" s="520">
        <f>SUM(N39:Q39)</f>
        <v>244.17799999999997</v>
      </c>
      <c r="S39" s="521">
        <f>R39/$R$9</f>
        <v>0.002599857276057455</v>
      </c>
      <c r="T39" s="522">
        <v>97.536</v>
      </c>
      <c r="U39" s="518">
        <v>94.328</v>
      </c>
      <c r="V39" s="519">
        <v>0.861</v>
      </c>
      <c r="W39" s="518">
        <v>0.9</v>
      </c>
      <c r="X39" s="520">
        <f>SUM(T39:W39)</f>
        <v>193.625</v>
      </c>
      <c r="Y39" s="524">
        <f>IF(ISERROR(R39/X39-1),"         /0",IF(R39/X39&gt;5,"  *  ",(R39/X39-1)))</f>
        <v>0.2610871530019365</v>
      </c>
    </row>
    <row r="40" spans="1:25" ht="19.5" customHeight="1">
      <c r="A40" s="525" t="s">
        <v>161</v>
      </c>
      <c r="B40" s="526">
        <v>597.313</v>
      </c>
      <c r="C40" s="527">
        <v>188.9</v>
      </c>
      <c r="D40" s="528">
        <v>108.89999999999999</v>
      </c>
      <c r="E40" s="527">
        <v>33.641</v>
      </c>
      <c r="F40" s="529">
        <f>SUM(B40:E40)</f>
        <v>928.7539999999999</v>
      </c>
      <c r="G40" s="530">
        <f>F40/$F$9</f>
        <v>0.019450283227364737</v>
      </c>
      <c r="H40" s="531">
        <v>537.7479999999999</v>
      </c>
      <c r="I40" s="527">
        <v>200.781</v>
      </c>
      <c r="J40" s="528">
        <v>984.967</v>
      </c>
      <c r="K40" s="527">
        <v>762.5119999999998</v>
      </c>
      <c r="L40" s="529">
        <f>SUM(H40:K40)</f>
        <v>2486.008</v>
      </c>
      <c r="M40" s="532">
        <f>IF(ISERROR(F40/L40-1),"         /0",(F40/L40-1))</f>
        <v>-0.6264074773693407</v>
      </c>
      <c r="N40" s="526">
        <v>1130.988</v>
      </c>
      <c r="O40" s="527">
        <v>361.86499999999995</v>
      </c>
      <c r="P40" s="528">
        <v>166.00400000000002</v>
      </c>
      <c r="Q40" s="527">
        <v>46.282000000000004</v>
      </c>
      <c r="R40" s="529">
        <f>SUM(N40:Q40)</f>
        <v>1705.139</v>
      </c>
      <c r="S40" s="530">
        <f>R40/$R$9</f>
        <v>0.018155272120499524</v>
      </c>
      <c r="T40" s="531">
        <v>926.088</v>
      </c>
      <c r="U40" s="527">
        <v>283.08799999999997</v>
      </c>
      <c r="V40" s="528">
        <v>2087.662</v>
      </c>
      <c r="W40" s="527">
        <v>1629.5240000000003</v>
      </c>
      <c r="X40" s="529">
        <f>SUM(T40:W40)</f>
        <v>4926.362</v>
      </c>
      <c r="Y40" s="533">
        <f>IF(ISERROR(R40/X40-1),"         /0",IF(R40/X40&gt;5,"  *  ",(R40/X40-1)))</f>
        <v>-0.6538746036121584</v>
      </c>
    </row>
    <row r="41" ht="14.25">
      <c r="A41" s="110" t="s">
        <v>43</v>
      </c>
    </row>
    <row r="42" ht="14.25">
      <c r="A42" s="110" t="s">
        <v>42</v>
      </c>
    </row>
    <row r="43" ht="14.25">
      <c r="A43" s="117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A1:B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1:Y65536 M41:M65536 Y3 M3">
    <cfRule type="cellIs" priority="9" dxfId="91" operator="lessThan" stopIfTrue="1">
      <formula>0</formula>
    </cfRule>
  </conditionalFormatting>
  <conditionalFormatting sqref="Y9:Y40 M9:M40">
    <cfRule type="cellIs" priority="10" dxfId="91" operator="lessThan">
      <formula>0</formula>
    </cfRule>
    <cfRule type="cellIs" priority="11" dxfId="93" operator="greaterThanOrEqual" stopIfTrue="1">
      <formula>0</formula>
    </cfRule>
  </conditionalFormatting>
  <conditionalFormatting sqref="G7:G8">
    <cfRule type="cellIs" priority="5" dxfId="91" operator="lessThan" stopIfTrue="1">
      <formula>0</formula>
    </cfRule>
  </conditionalFormatting>
  <conditionalFormatting sqref="S7:S8">
    <cfRule type="cellIs" priority="4" dxfId="91" operator="lessThan" stopIfTrue="1">
      <formula>0</formula>
    </cfRule>
  </conditionalFormatting>
  <conditionalFormatting sqref="M5 Y5 Y7:Y8 M7:M8">
    <cfRule type="cellIs" priority="6" dxfId="91" operator="lessThan" stopIfTrue="1">
      <formula>0</formula>
    </cfRule>
  </conditionalFormatting>
  <conditionalFormatting sqref="M6 Y6">
    <cfRule type="cellIs" priority="3" dxfId="91" operator="lessThan" stopIfTrue="1">
      <formula>0</formula>
    </cfRule>
  </conditionalFormatting>
  <conditionalFormatting sqref="G6">
    <cfRule type="cellIs" priority="2" dxfId="91" operator="lessThan" stopIfTrue="1">
      <formula>0</formula>
    </cfRule>
  </conditionalFormatting>
  <conditionalFormatting sqref="S6">
    <cfRule type="cellIs" priority="1" dxfId="9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0"/>
  <sheetViews>
    <sheetView showGridLines="0" zoomScale="88" zoomScaleNormal="88" zoomScalePageLayoutView="0" workbookViewId="0" topLeftCell="A1">
      <selection activeCell="N9" sqref="N9:O58"/>
    </sheetView>
  </sheetViews>
  <sheetFormatPr defaultColWidth="9.140625" defaultRowHeight="15"/>
  <cols>
    <col min="1" max="1" width="15.8515625" style="174" customWidth="1"/>
    <col min="2" max="2" width="12.28125" style="174" customWidth="1"/>
    <col min="3" max="3" width="11.7109375" style="174" customWidth="1"/>
    <col min="4" max="4" width="11.28125" style="174" bestFit="1" customWidth="1"/>
    <col min="5" max="5" width="10.28125" style="174" bestFit="1" customWidth="1"/>
    <col min="6" max="6" width="11.28125" style="174" bestFit="1" customWidth="1"/>
    <col min="7" max="7" width="11.28125" style="174" customWidth="1"/>
    <col min="8" max="8" width="11.28125" style="174" bestFit="1" customWidth="1"/>
    <col min="9" max="9" width="9.00390625" style="174" customWidth="1"/>
    <col min="10" max="10" width="11.28125" style="174" bestFit="1" customWidth="1"/>
    <col min="11" max="11" width="11.28125" style="174" customWidth="1"/>
    <col min="12" max="12" width="12.28125" style="174" bestFit="1" customWidth="1"/>
    <col min="13" max="13" width="10.7109375" style="174" customWidth="1"/>
    <col min="14" max="14" width="12.28125" style="174" customWidth="1"/>
    <col min="15" max="15" width="11.28125" style="174" customWidth="1"/>
    <col min="16" max="16" width="12.28125" style="174" bestFit="1" customWidth="1"/>
    <col min="17" max="17" width="9.140625" style="174" customWidth="1"/>
    <col min="18" max="16384" width="9.140625" style="174" customWidth="1"/>
  </cols>
  <sheetData>
    <row r="1" spans="14:17" ht="18.75" thickBot="1">
      <c r="N1" s="598" t="s">
        <v>28</v>
      </c>
      <c r="O1" s="599"/>
      <c r="P1" s="599"/>
      <c r="Q1" s="600"/>
    </row>
    <row r="2" ht="3.75" customHeight="1" thickBot="1"/>
    <row r="3" spans="1:17" ht="24" customHeight="1" thickTop="1">
      <c r="A3" s="673" t="s">
        <v>52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5"/>
    </row>
    <row r="4" spans="1:17" ht="18.75" customHeight="1" thickBot="1">
      <c r="A4" s="665" t="s">
        <v>38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7"/>
    </row>
    <row r="5" spans="1:17" s="432" customFormat="1" ht="20.25" customHeight="1" thickBot="1">
      <c r="A5" s="662" t="s">
        <v>142</v>
      </c>
      <c r="B5" s="668" t="s">
        <v>36</v>
      </c>
      <c r="C5" s="669"/>
      <c r="D5" s="669"/>
      <c r="E5" s="669"/>
      <c r="F5" s="670"/>
      <c r="G5" s="670"/>
      <c r="H5" s="670"/>
      <c r="I5" s="671"/>
      <c r="J5" s="669" t="s">
        <v>35</v>
      </c>
      <c r="K5" s="669"/>
      <c r="L5" s="669"/>
      <c r="M5" s="669"/>
      <c r="N5" s="669"/>
      <c r="O5" s="669"/>
      <c r="P5" s="669"/>
      <c r="Q5" s="672"/>
    </row>
    <row r="6" spans="1:17" s="459" customFormat="1" ht="28.5" customHeight="1" thickBot="1">
      <c r="A6" s="663"/>
      <c r="B6" s="659" t="s">
        <v>450</v>
      </c>
      <c r="C6" s="660"/>
      <c r="D6" s="661"/>
      <c r="E6" s="593" t="s">
        <v>34</v>
      </c>
      <c r="F6" s="659" t="s">
        <v>149</v>
      </c>
      <c r="G6" s="660"/>
      <c r="H6" s="661"/>
      <c r="I6" s="591" t="s">
        <v>33</v>
      </c>
      <c r="J6" s="659" t="s">
        <v>451</v>
      </c>
      <c r="K6" s="660"/>
      <c r="L6" s="661"/>
      <c r="M6" s="593" t="s">
        <v>34</v>
      </c>
      <c r="N6" s="659" t="s">
        <v>150</v>
      </c>
      <c r="O6" s="660"/>
      <c r="P6" s="661"/>
      <c r="Q6" s="593" t="s">
        <v>33</v>
      </c>
    </row>
    <row r="7" spans="1:17" s="198" customFormat="1" ht="22.5" customHeight="1" thickBot="1">
      <c r="A7" s="664"/>
      <c r="B7" s="108" t="s">
        <v>22</v>
      </c>
      <c r="C7" s="105" t="s">
        <v>21</v>
      </c>
      <c r="D7" s="105" t="s">
        <v>17</v>
      </c>
      <c r="E7" s="594"/>
      <c r="F7" s="108" t="s">
        <v>22</v>
      </c>
      <c r="G7" s="106" t="s">
        <v>21</v>
      </c>
      <c r="H7" s="105" t="s">
        <v>17</v>
      </c>
      <c r="I7" s="592"/>
      <c r="J7" s="108" t="s">
        <v>22</v>
      </c>
      <c r="K7" s="105" t="s">
        <v>21</v>
      </c>
      <c r="L7" s="106" t="s">
        <v>17</v>
      </c>
      <c r="M7" s="594"/>
      <c r="N7" s="107" t="s">
        <v>22</v>
      </c>
      <c r="O7" s="106" t="s">
        <v>21</v>
      </c>
      <c r="P7" s="105" t="s">
        <v>17</v>
      </c>
      <c r="Q7" s="594"/>
    </row>
    <row r="8" spans="1:17" s="190" customFormat="1" ht="18" customHeight="1" thickBot="1">
      <c r="A8" s="197" t="s">
        <v>51</v>
      </c>
      <c r="B8" s="196">
        <f>SUM(B9:B58)</f>
        <v>1541753</v>
      </c>
      <c r="C8" s="192">
        <f>SUM(C9:C58)</f>
        <v>65326</v>
      </c>
      <c r="D8" s="192">
        <f aca="true" t="shared" si="0" ref="D8:D58">C8+B8</f>
        <v>1607079</v>
      </c>
      <c r="E8" s="193">
        <f>D8/$D$8</f>
        <v>1</v>
      </c>
      <c r="F8" s="192">
        <f>SUM(F9:F58)</f>
        <v>1429191</v>
      </c>
      <c r="G8" s="192">
        <f>SUM(G9:G58)</f>
        <v>67740</v>
      </c>
      <c r="H8" s="192">
        <f aca="true" t="shared" si="1" ref="H8:H58">G8+F8</f>
        <v>1496931</v>
      </c>
      <c r="I8" s="195">
        <f>(D8/H8-1)</f>
        <v>0.07358254989708946</v>
      </c>
      <c r="J8" s="194">
        <f>SUM(J9:J58)</f>
        <v>3353722</v>
      </c>
      <c r="K8" s="192">
        <f>SUM(K9:K58)</f>
        <v>139969</v>
      </c>
      <c r="L8" s="192">
        <f aca="true" t="shared" si="2" ref="L8:L58">K8+J8</f>
        <v>3493691</v>
      </c>
      <c r="M8" s="193">
        <f>(L8/$L$8)</f>
        <v>1</v>
      </c>
      <c r="N8" s="192">
        <f>SUM(N9:N58)</f>
        <v>3028584</v>
      </c>
      <c r="O8" s="192">
        <f>SUM(O9:O58)</f>
        <v>139284</v>
      </c>
      <c r="P8" s="192">
        <f aca="true" t="shared" si="3" ref="P8:P58">O8+N8</f>
        <v>3167868</v>
      </c>
      <c r="Q8" s="191">
        <f>(L8/P8-1)</f>
        <v>0.10285245471086557</v>
      </c>
    </row>
    <row r="9" spans="1:17" s="175" customFormat="1" ht="18" customHeight="1" thickTop="1">
      <c r="A9" s="189" t="s">
        <v>205</v>
      </c>
      <c r="B9" s="188">
        <v>207877</v>
      </c>
      <c r="C9" s="184">
        <v>27</v>
      </c>
      <c r="D9" s="184">
        <f t="shared" si="0"/>
        <v>207904</v>
      </c>
      <c r="E9" s="187">
        <f>D9/$D$8</f>
        <v>0.12936762909601832</v>
      </c>
      <c r="F9" s="185">
        <v>207513</v>
      </c>
      <c r="G9" s="184">
        <v>34</v>
      </c>
      <c r="H9" s="184">
        <f t="shared" si="1"/>
        <v>207547</v>
      </c>
      <c r="I9" s="186">
        <f>(D9/H9-1)</f>
        <v>0.0017200923164391035</v>
      </c>
      <c r="J9" s="185">
        <v>425825</v>
      </c>
      <c r="K9" s="184">
        <v>65</v>
      </c>
      <c r="L9" s="184">
        <f t="shared" si="2"/>
        <v>425890</v>
      </c>
      <c r="M9" s="186">
        <f>(L9/$L$8)</f>
        <v>0.12190259527817429</v>
      </c>
      <c r="N9" s="185">
        <v>421690</v>
      </c>
      <c r="O9" s="184">
        <v>107</v>
      </c>
      <c r="P9" s="184">
        <f t="shared" si="3"/>
        <v>421797</v>
      </c>
      <c r="Q9" s="183">
        <f>(L9/P9-1)</f>
        <v>0.009703720035941554</v>
      </c>
    </row>
    <row r="10" spans="1:17" s="175" customFormat="1" ht="18" customHeight="1">
      <c r="A10" s="189" t="s">
        <v>206</v>
      </c>
      <c r="B10" s="188">
        <v>162015</v>
      </c>
      <c r="C10" s="184">
        <v>98</v>
      </c>
      <c r="D10" s="184">
        <f t="shared" si="0"/>
        <v>162113</v>
      </c>
      <c r="E10" s="187">
        <f>D10/$D$8</f>
        <v>0.10087431918406002</v>
      </c>
      <c r="F10" s="185">
        <v>156071</v>
      </c>
      <c r="G10" s="184">
        <v>102</v>
      </c>
      <c r="H10" s="184">
        <f t="shared" si="1"/>
        <v>156173</v>
      </c>
      <c r="I10" s="186">
        <f>(D10/H10-1)</f>
        <v>0.03803474352160752</v>
      </c>
      <c r="J10" s="185">
        <v>333257</v>
      </c>
      <c r="K10" s="184">
        <v>416</v>
      </c>
      <c r="L10" s="184">
        <f t="shared" si="2"/>
        <v>333673</v>
      </c>
      <c r="M10" s="186">
        <f>(L10/$L$8)</f>
        <v>0.09550730159020933</v>
      </c>
      <c r="N10" s="185">
        <v>309493</v>
      </c>
      <c r="O10" s="184">
        <v>140</v>
      </c>
      <c r="P10" s="184">
        <f t="shared" si="3"/>
        <v>309633</v>
      </c>
      <c r="Q10" s="183">
        <f>(L10/P10-1)</f>
        <v>0.07764030319765669</v>
      </c>
    </row>
    <row r="11" spans="1:17" s="175" customFormat="1" ht="18" customHeight="1">
      <c r="A11" s="189" t="s">
        <v>207</v>
      </c>
      <c r="B11" s="188">
        <v>135077</v>
      </c>
      <c r="C11" s="184">
        <v>333</v>
      </c>
      <c r="D11" s="184">
        <f t="shared" si="0"/>
        <v>135410</v>
      </c>
      <c r="E11" s="187">
        <f>D11/$D$8</f>
        <v>0.08425845898054794</v>
      </c>
      <c r="F11" s="185">
        <v>124993</v>
      </c>
      <c r="G11" s="184">
        <v>205</v>
      </c>
      <c r="H11" s="184">
        <f t="shared" si="1"/>
        <v>125198</v>
      </c>
      <c r="I11" s="186">
        <f>(D11/H11-1)</f>
        <v>0.08156679819166435</v>
      </c>
      <c r="J11" s="185">
        <v>305828</v>
      </c>
      <c r="K11" s="184">
        <v>388</v>
      </c>
      <c r="L11" s="184">
        <f t="shared" si="2"/>
        <v>306216</v>
      </c>
      <c r="M11" s="186">
        <f>(L11/$L$8)</f>
        <v>0.08764827799596472</v>
      </c>
      <c r="N11" s="185">
        <v>277033</v>
      </c>
      <c r="O11" s="184">
        <v>1852</v>
      </c>
      <c r="P11" s="184">
        <f t="shared" si="3"/>
        <v>278885</v>
      </c>
      <c r="Q11" s="183">
        <f>(L11/P11-1)</f>
        <v>0.09800096814098991</v>
      </c>
    </row>
    <row r="12" spans="1:17" s="175" customFormat="1" ht="18" customHeight="1">
      <c r="A12" s="189" t="s">
        <v>208</v>
      </c>
      <c r="B12" s="188">
        <v>106816</v>
      </c>
      <c r="C12" s="184">
        <v>2312</v>
      </c>
      <c r="D12" s="184">
        <f aca="true" t="shared" si="4" ref="D12:D23">C12+B12</f>
        <v>109128</v>
      </c>
      <c r="E12" s="187">
        <f aca="true" t="shared" si="5" ref="E12:E23">D12/$D$8</f>
        <v>0.0679045647413724</v>
      </c>
      <c r="F12" s="185">
        <v>91314</v>
      </c>
      <c r="G12" s="184">
        <v>948</v>
      </c>
      <c r="H12" s="184">
        <f aca="true" t="shared" si="6" ref="H12:H23">G12+F12</f>
        <v>92262</v>
      </c>
      <c r="I12" s="186">
        <f aca="true" t="shared" si="7" ref="I12:I23">(D12/H12-1)</f>
        <v>0.18280548871691482</v>
      </c>
      <c r="J12" s="185">
        <v>231320</v>
      </c>
      <c r="K12" s="184">
        <v>2527</v>
      </c>
      <c r="L12" s="184">
        <f aca="true" t="shared" si="8" ref="L12:L23">K12+J12</f>
        <v>233847</v>
      </c>
      <c r="M12" s="186">
        <f aca="true" t="shared" si="9" ref="M12:M23">(L12/$L$8)</f>
        <v>0.06693408203530306</v>
      </c>
      <c r="N12" s="185">
        <v>195866</v>
      </c>
      <c r="O12" s="184">
        <v>950</v>
      </c>
      <c r="P12" s="184">
        <f aca="true" t="shared" si="10" ref="P12:P23">O12+N12</f>
        <v>196816</v>
      </c>
      <c r="Q12" s="183">
        <f aca="true" t="shared" si="11" ref="Q12:Q23">(L12/P12-1)</f>
        <v>0.18815035362978616</v>
      </c>
    </row>
    <row r="13" spans="1:17" s="175" customFormat="1" ht="18" customHeight="1">
      <c r="A13" s="189" t="s">
        <v>209</v>
      </c>
      <c r="B13" s="188">
        <v>77259</v>
      </c>
      <c r="C13" s="184">
        <v>316</v>
      </c>
      <c r="D13" s="184">
        <f t="shared" si="4"/>
        <v>77575</v>
      </c>
      <c r="E13" s="187">
        <f t="shared" si="5"/>
        <v>0.04827080684894769</v>
      </c>
      <c r="F13" s="185">
        <v>64233</v>
      </c>
      <c r="G13" s="184">
        <v>65</v>
      </c>
      <c r="H13" s="184">
        <f t="shared" si="6"/>
        <v>64298</v>
      </c>
      <c r="I13" s="186">
        <f t="shared" si="7"/>
        <v>0.20649164826277655</v>
      </c>
      <c r="J13" s="185">
        <v>161171</v>
      </c>
      <c r="K13" s="184">
        <v>444</v>
      </c>
      <c r="L13" s="184">
        <f t="shared" si="8"/>
        <v>161615</v>
      </c>
      <c r="M13" s="186">
        <f t="shared" si="9"/>
        <v>0.04625909961699532</v>
      </c>
      <c r="N13" s="185">
        <v>130881</v>
      </c>
      <c r="O13" s="184">
        <v>129</v>
      </c>
      <c r="P13" s="184">
        <f t="shared" si="10"/>
        <v>131010</v>
      </c>
      <c r="Q13" s="183">
        <f t="shared" si="11"/>
        <v>0.23360812151744148</v>
      </c>
    </row>
    <row r="14" spans="1:17" s="175" customFormat="1" ht="18" customHeight="1">
      <c r="A14" s="189" t="s">
        <v>210</v>
      </c>
      <c r="B14" s="188">
        <v>69266</v>
      </c>
      <c r="C14" s="184">
        <v>14</v>
      </c>
      <c r="D14" s="184">
        <f t="shared" si="4"/>
        <v>69280</v>
      </c>
      <c r="E14" s="187">
        <f t="shared" si="5"/>
        <v>0.04310926843048786</v>
      </c>
      <c r="F14" s="185">
        <v>55887</v>
      </c>
      <c r="G14" s="184">
        <v>166</v>
      </c>
      <c r="H14" s="184">
        <f t="shared" si="6"/>
        <v>56053</v>
      </c>
      <c r="I14" s="186">
        <f t="shared" si="7"/>
        <v>0.235973096890443</v>
      </c>
      <c r="J14" s="185">
        <v>166584</v>
      </c>
      <c r="K14" s="184">
        <v>29</v>
      </c>
      <c r="L14" s="184">
        <f t="shared" si="8"/>
        <v>166613</v>
      </c>
      <c r="M14" s="186">
        <f t="shared" si="9"/>
        <v>0.047689678337322905</v>
      </c>
      <c r="N14" s="185">
        <v>126365</v>
      </c>
      <c r="O14" s="184">
        <v>2207</v>
      </c>
      <c r="P14" s="184">
        <f t="shared" si="10"/>
        <v>128572</v>
      </c>
      <c r="Q14" s="183">
        <f t="shared" si="11"/>
        <v>0.2958731294527579</v>
      </c>
    </row>
    <row r="15" spans="1:17" s="175" customFormat="1" ht="18" customHeight="1">
      <c r="A15" s="189" t="s">
        <v>212</v>
      </c>
      <c r="B15" s="188">
        <v>50887</v>
      </c>
      <c r="C15" s="184">
        <v>12355</v>
      </c>
      <c r="D15" s="184">
        <f t="shared" si="4"/>
        <v>63242</v>
      </c>
      <c r="E15" s="187">
        <f t="shared" si="5"/>
        <v>0.03935214136952819</v>
      </c>
      <c r="F15" s="185">
        <v>39651</v>
      </c>
      <c r="G15" s="184">
        <v>11362</v>
      </c>
      <c r="H15" s="184">
        <f t="shared" si="6"/>
        <v>51013</v>
      </c>
      <c r="I15" s="186">
        <f t="shared" si="7"/>
        <v>0.23972320780977396</v>
      </c>
      <c r="J15" s="185">
        <v>113932</v>
      </c>
      <c r="K15" s="184">
        <v>26067</v>
      </c>
      <c r="L15" s="184">
        <f t="shared" si="8"/>
        <v>139999</v>
      </c>
      <c r="M15" s="186">
        <f t="shared" si="9"/>
        <v>0.04007194683216117</v>
      </c>
      <c r="N15" s="185">
        <v>86617</v>
      </c>
      <c r="O15" s="184">
        <v>20888</v>
      </c>
      <c r="P15" s="184">
        <f t="shared" si="10"/>
        <v>107505</v>
      </c>
      <c r="Q15" s="183">
        <f t="shared" si="11"/>
        <v>0.302255709036789</v>
      </c>
    </row>
    <row r="16" spans="1:17" s="175" customFormat="1" ht="18" customHeight="1">
      <c r="A16" s="189" t="s">
        <v>211</v>
      </c>
      <c r="B16" s="188">
        <v>59331</v>
      </c>
      <c r="C16" s="184">
        <v>45</v>
      </c>
      <c r="D16" s="184">
        <f t="shared" si="4"/>
        <v>59376</v>
      </c>
      <c r="E16" s="187">
        <f t="shared" si="5"/>
        <v>0.036946534675644446</v>
      </c>
      <c r="F16" s="185">
        <v>53987</v>
      </c>
      <c r="G16" s="184">
        <v>301</v>
      </c>
      <c r="H16" s="184">
        <f t="shared" si="6"/>
        <v>54288</v>
      </c>
      <c r="I16" s="186">
        <f t="shared" si="7"/>
        <v>0.09372236958443847</v>
      </c>
      <c r="J16" s="185">
        <v>129517</v>
      </c>
      <c r="K16" s="184">
        <v>217</v>
      </c>
      <c r="L16" s="184">
        <f t="shared" si="8"/>
        <v>129734</v>
      </c>
      <c r="M16" s="186">
        <f t="shared" si="9"/>
        <v>0.037133793457978966</v>
      </c>
      <c r="N16" s="185">
        <v>104746</v>
      </c>
      <c r="O16" s="184">
        <v>370</v>
      </c>
      <c r="P16" s="184">
        <f t="shared" si="10"/>
        <v>105116</v>
      </c>
      <c r="Q16" s="183">
        <f t="shared" si="11"/>
        <v>0.2341984093763081</v>
      </c>
    </row>
    <row r="17" spans="1:17" s="175" customFormat="1" ht="18" customHeight="1">
      <c r="A17" s="189" t="s">
        <v>215</v>
      </c>
      <c r="B17" s="188">
        <v>47882</v>
      </c>
      <c r="C17" s="184">
        <v>7</v>
      </c>
      <c r="D17" s="184">
        <f t="shared" si="4"/>
        <v>47889</v>
      </c>
      <c r="E17" s="187">
        <f t="shared" si="5"/>
        <v>0.0297987840050178</v>
      </c>
      <c r="F17" s="185">
        <v>32454</v>
      </c>
      <c r="G17" s="184">
        <v>6</v>
      </c>
      <c r="H17" s="184">
        <f t="shared" si="6"/>
        <v>32460</v>
      </c>
      <c r="I17" s="186">
        <f t="shared" si="7"/>
        <v>0.47532347504621075</v>
      </c>
      <c r="J17" s="185">
        <v>112900</v>
      </c>
      <c r="K17" s="184">
        <v>27</v>
      </c>
      <c r="L17" s="184">
        <f t="shared" si="8"/>
        <v>112927</v>
      </c>
      <c r="M17" s="186">
        <f t="shared" si="9"/>
        <v>0.032323121878838165</v>
      </c>
      <c r="N17" s="185">
        <v>71836</v>
      </c>
      <c r="O17" s="184">
        <v>62</v>
      </c>
      <c r="P17" s="184">
        <f t="shared" si="10"/>
        <v>71898</v>
      </c>
      <c r="Q17" s="183">
        <f t="shared" si="11"/>
        <v>0.5706556510612257</v>
      </c>
    </row>
    <row r="18" spans="1:17" s="175" customFormat="1" ht="18" customHeight="1">
      <c r="A18" s="189" t="s">
        <v>213</v>
      </c>
      <c r="B18" s="188">
        <v>36693</v>
      </c>
      <c r="C18" s="184">
        <v>1</v>
      </c>
      <c r="D18" s="184">
        <f>C18+B18</f>
        <v>36694</v>
      </c>
      <c r="E18" s="187">
        <f>D18/$D$8</f>
        <v>0.02283272944267208</v>
      </c>
      <c r="F18" s="185">
        <v>41621</v>
      </c>
      <c r="G18" s="184">
        <v>15</v>
      </c>
      <c r="H18" s="184">
        <f>G18+F18</f>
        <v>41636</v>
      </c>
      <c r="I18" s="186">
        <f>(D18/H18-1)</f>
        <v>-0.11869535978480161</v>
      </c>
      <c r="J18" s="185">
        <v>86230</v>
      </c>
      <c r="K18" s="184">
        <v>1</v>
      </c>
      <c r="L18" s="184">
        <f>K18+J18</f>
        <v>86231</v>
      </c>
      <c r="M18" s="186">
        <f>(L18/$L$8)</f>
        <v>0.024681919494311318</v>
      </c>
      <c r="N18" s="185">
        <v>97006</v>
      </c>
      <c r="O18" s="184">
        <v>33</v>
      </c>
      <c r="P18" s="184">
        <f>O18+N18</f>
        <v>97039</v>
      </c>
      <c r="Q18" s="183">
        <f>(L18/P18-1)</f>
        <v>-0.11137789960737432</v>
      </c>
    </row>
    <row r="19" spans="1:17" s="175" customFormat="1" ht="18" customHeight="1">
      <c r="A19" s="189" t="s">
        <v>216</v>
      </c>
      <c r="B19" s="188">
        <v>36402</v>
      </c>
      <c r="C19" s="184">
        <v>9</v>
      </c>
      <c r="D19" s="184">
        <f>C19+B19</f>
        <v>36411</v>
      </c>
      <c r="E19" s="187">
        <f>D19/$D$8</f>
        <v>0.022656633556906662</v>
      </c>
      <c r="F19" s="185">
        <v>28821</v>
      </c>
      <c r="G19" s="184"/>
      <c r="H19" s="184">
        <f>G19+F19</f>
        <v>28821</v>
      </c>
      <c r="I19" s="186">
        <f>(D19/H19-1)</f>
        <v>0.2633496408868534</v>
      </c>
      <c r="J19" s="185">
        <v>83536</v>
      </c>
      <c r="K19" s="184">
        <v>111</v>
      </c>
      <c r="L19" s="184">
        <f>K19+J19</f>
        <v>83647</v>
      </c>
      <c r="M19" s="186">
        <f>(L19/$L$8)</f>
        <v>0.023942300564073926</v>
      </c>
      <c r="N19" s="185">
        <v>65501</v>
      </c>
      <c r="O19" s="184"/>
      <c r="P19" s="184">
        <f>O19+N19</f>
        <v>65501</v>
      </c>
      <c r="Q19" s="183">
        <f>(L19/P19-1)</f>
        <v>0.27703393841315394</v>
      </c>
    </row>
    <row r="20" spans="1:17" s="175" customFormat="1" ht="18" customHeight="1">
      <c r="A20" s="189" t="s">
        <v>214</v>
      </c>
      <c r="B20" s="188">
        <v>35305</v>
      </c>
      <c r="C20" s="184">
        <v>9</v>
      </c>
      <c r="D20" s="184">
        <f>C20+B20</f>
        <v>35314</v>
      </c>
      <c r="E20" s="187">
        <f>D20/$D$8</f>
        <v>0.02197402865696086</v>
      </c>
      <c r="F20" s="185">
        <v>37208</v>
      </c>
      <c r="G20" s="184">
        <v>13</v>
      </c>
      <c r="H20" s="184">
        <f>G20+F20</f>
        <v>37221</v>
      </c>
      <c r="I20" s="186">
        <f>(D20/H20-1)</f>
        <v>-0.05123451814835711</v>
      </c>
      <c r="J20" s="185">
        <v>72435</v>
      </c>
      <c r="K20" s="184">
        <v>11</v>
      </c>
      <c r="L20" s="184">
        <f>K20+J20</f>
        <v>72446</v>
      </c>
      <c r="M20" s="186">
        <f>(L20/$L$8)</f>
        <v>0.02073623568884598</v>
      </c>
      <c r="N20" s="185">
        <v>76620</v>
      </c>
      <c r="O20" s="184">
        <v>20</v>
      </c>
      <c r="P20" s="184">
        <f>O20+N20</f>
        <v>76640</v>
      </c>
      <c r="Q20" s="183">
        <f>(L20/P20-1)</f>
        <v>-0.05472338204592897</v>
      </c>
    </row>
    <row r="21" spans="1:17" s="175" customFormat="1" ht="18" customHeight="1">
      <c r="A21" s="189" t="s">
        <v>218</v>
      </c>
      <c r="B21" s="188">
        <v>24665</v>
      </c>
      <c r="C21" s="184">
        <v>38</v>
      </c>
      <c r="D21" s="184">
        <f>C21+B21</f>
        <v>24703</v>
      </c>
      <c r="E21" s="187">
        <f>D21/$D$8</f>
        <v>0.015371366311176986</v>
      </c>
      <c r="F21" s="185">
        <v>22113</v>
      </c>
      <c r="G21" s="184">
        <v>21</v>
      </c>
      <c r="H21" s="184">
        <f>G21+F21</f>
        <v>22134</v>
      </c>
      <c r="I21" s="186">
        <f>(D21/H21-1)</f>
        <v>0.11606578115117006</v>
      </c>
      <c r="J21" s="185">
        <v>55449</v>
      </c>
      <c r="K21" s="184">
        <v>38</v>
      </c>
      <c r="L21" s="184">
        <f>K21+J21</f>
        <v>55487</v>
      </c>
      <c r="M21" s="186">
        <f>(L21/$L$8)</f>
        <v>0.015882057113808863</v>
      </c>
      <c r="N21" s="185">
        <v>53057</v>
      </c>
      <c r="O21" s="184">
        <v>27</v>
      </c>
      <c r="P21" s="184">
        <f>O21+N21</f>
        <v>53084</v>
      </c>
      <c r="Q21" s="183">
        <f>(L21/P21-1)</f>
        <v>0.04526787732650139</v>
      </c>
    </row>
    <row r="22" spans="1:17" s="175" customFormat="1" ht="18" customHeight="1">
      <c r="A22" s="189" t="s">
        <v>217</v>
      </c>
      <c r="B22" s="188">
        <v>21611</v>
      </c>
      <c r="C22" s="184">
        <v>1177</v>
      </c>
      <c r="D22" s="184">
        <f>C22+B22</f>
        <v>22788</v>
      </c>
      <c r="E22" s="187">
        <f>D22/$D$8</f>
        <v>0.014179763409266128</v>
      </c>
      <c r="F22" s="185">
        <v>24841</v>
      </c>
      <c r="G22" s="184">
        <v>1477</v>
      </c>
      <c r="H22" s="184">
        <f>G22+F22</f>
        <v>26318</v>
      </c>
      <c r="I22" s="186">
        <f>(D22/H22-1)</f>
        <v>-0.13412873318641239</v>
      </c>
      <c r="J22" s="185">
        <v>44284</v>
      </c>
      <c r="K22" s="184">
        <v>2005</v>
      </c>
      <c r="L22" s="184">
        <f>K22+J22</f>
        <v>46289</v>
      </c>
      <c r="M22" s="186">
        <f>(L22/$L$8)</f>
        <v>0.013249311401609358</v>
      </c>
      <c r="N22" s="185">
        <v>45487</v>
      </c>
      <c r="O22" s="184">
        <v>2581</v>
      </c>
      <c r="P22" s="184">
        <f>O22+N22</f>
        <v>48068</v>
      </c>
      <c r="Q22" s="183">
        <f>(L22/P22-1)</f>
        <v>-0.03701006906881921</v>
      </c>
    </row>
    <row r="23" spans="1:17" s="175" customFormat="1" ht="18" customHeight="1">
      <c r="A23" s="189" t="s">
        <v>222</v>
      </c>
      <c r="B23" s="188">
        <v>21981</v>
      </c>
      <c r="C23" s="184">
        <v>0</v>
      </c>
      <c r="D23" s="184">
        <f t="shared" si="4"/>
        <v>21981</v>
      </c>
      <c r="E23" s="187">
        <f t="shared" si="5"/>
        <v>0.013677610123708916</v>
      </c>
      <c r="F23" s="185">
        <v>16115</v>
      </c>
      <c r="G23" s="184">
        <v>3</v>
      </c>
      <c r="H23" s="184">
        <f t="shared" si="6"/>
        <v>16118</v>
      </c>
      <c r="I23" s="186">
        <f t="shared" si="7"/>
        <v>0.3637548082888695</v>
      </c>
      <c r="J23" s="185">
        <v>44875</v>
      </c>
      <c r="K23" s="184">
        <v>39</v>
      </c>
      <c r="L23" s="184">
        <f t="shared" si="8"/>
        <v>44914</v>
      </c>
      <c r="M23" s="186">
        <f t="shared" si="9"/>
        <v>0.012855744826889384</v>
      </c>
      <c r="N23" s="185">
        <v>33333</v>
      </c>
      <c r="O23" s="184">
        <v>3</v>
      </c>
      <c r="P23" s="184">
        <f t="shared" si="10"/>
        <v>33336</v>
      </c>
      <c r="Q23" s="183">
        <f t="shared" si="11"/>
        <v>0.3473122150227981</v>
      </c>
    </row>
    <row r="24" spans="1:17" s="175" customFormat="1" ht="18" customHeight="1">
      <c r="A24" s="189" t="s">
        <v>223</v>
      </c>
      <c r="B24" s="188">
        <v>20846</v>
      </c>
      <c r="C24" s="184">
        <v>4</v>
      </c>
      <c r="D24" s="184">
        <f t="shared" si="0"/>
        <v>20850</v>
      </c>
      <c r="E24" s="187">
        <f aca="true" t="shared" si="12" ref="E24:E37">D24/$D$8</f>
        <v>0.012973848827593417</v>
      </c>
      <c r="F24" s="185">
        <v>16040</v>
      </c>
      <c r="G24" s="184">
        <v>3</v>
      </c>
      <c r="H24" s="184">
        <f t="shared" si="1"/>
        <v>16043</v>
      </c>
      <c r="I24" s="186">
        <f aca="true" t="shared" si="13" ref="I24:I37">(D24/H24-1)</f>
        <v>0.299632238359409</v>
      </c>
      <c r="J24" s="185">
        <v>47582</v>
      </c>
      <c r="K24" s="184">
        <v>4</v>
      </c>
      <c r="L24" s="184">
        <f t="shared" si="2"/>
        <v>47586</v>
      </c>
      <c r="M24" s="186">
        <f aca="true" t="shared" si="14" ref="M24:M37">(L24/$L$8)</f>
        <v>0.013620552017908854</v>
      </c>
      <c r="N24" s="185">
        <v>39809</v>
      </c>
      <c r="O24" s="184">
        <v>30</v>
      </c>
      <c r="P24" s="184">
        <f t="shared" si="3"/>
        <v>39839</v>
      </c>
      <c r="Q24" s="183">
        <f aca="true" t="shared" si="15" ref="Q24:Q37">(L24/P24-1)</f>
        <v>0.19445769221114984</v>
      </c>
    </row>
    <row r="25" spans="1:17" s="175" customFormat="1" ht="18" customHeight="1">
      <c r="A25" s="189" t="s">
        <v>219</v>
      </c>
      <c r="B25" s="188">
        <v>19215</v>
      </c>
      <c r="C25" s="184">
        <v>43</v>
      </c>
      <c r="D25" s="184">
        <f>C25+B25</f>
        <v>19258</v>
      </c>
      <c r="E25" s="187">
        <f t="shared" si="12"/>
        <v>0.011983231689294677</v>
      </c>
      <c r="F25" s="185">
        <v>19292</v>
      </c>
      <c r="G25" s="184">
        <v>180</v>
      </c>
      <c r="H25" s="184">
        <f>G25+F25</f>
        <v>19472</v>
      </c>
      <c r="I25" s="186">
        <f t="shared" si="13"/>
        <v>-0.01099013968775675</v>
      </c>
      <c r="J25" s="185">
        <v>41317</v>
      </c>
      <c r="K25" s="184">
        <v>68</v>
      </c>
      <c r="L25" s="184">
        <f>K25+J25</f>
        <v>41385</v>
      </c>
      <c r="M25" s="186">
        <f t="shared" si="14"/>
        <v>0.011845638323480812</v>
      </c>
      <c r="N25" s="185">
        <v>40176</v>
      </c>
      <c r="O25" s="184">
        <v>190</v>
      </c>
      <c r="P25" s="184">
        <f>O25+N25</f>
        <v>40366</v>
      </c>
      <c r="Q25" s="183">
        <f t="shared" si="15"/>
        <v>0.025244017242233463</v>
      </c>
    </row>
    <row r="26" spans="1:17" s="175" customFormat="1" ht="18" customHeight="1">
      <c r="A26" s="189" t="s">
        <v>220</v>
      </c>
      <c r="B26" s="188">
        <v>15952</v>
      </c>
      <c r="C26" s="184">
        <v>1915</v>
      </c>
      <c r="D26" s="184">
        <f>C26+B26</f>
        <v>17867</v>
      </c>
      <c r="E26" s="187">
        <f t="shared" si="12"/>
        <v>0.011117686187175615</v>
      </c>
      <c r="F26" s="185">
        <v>17608</v>
      </c>
      <c r="G26" s="184">
        <v>1831</v>
      </c>
      <c r="H26" s="184">
        <f>G26+F26</f>
        <v>19439</v>
      </c>
      <c r="I26" s="186">
        <f t="shared" si="13"/>
        <v>-0.08086835742579346</v>
      </c>
      <c r="J26" s="185">
        <v>32840</v>
      </c>
      <c r="K26" s="184">
        <v>5924</v>
      </c>
      <c r="L26" s="184">
        <f>K26+J26</f>
        <v>38764</v>
      </c>
      <c r="M26" s="186">
        <f t="shared" si="14"/>
        <v>0.011095428874505502</v>
      </c>
      <c r="N26" s="185">
        <v>43290</v>
      </c>
      <c r="O26" s="184">
        <v>4741</v>
      </c>
      <c r="P26" s="184">
        <f>O26+N26</f>
        <v>48031</v>
      </c>
      <c r="Q26" s="183">
        <f t="shared" si="15"/>
        <v>-0.192937894276613</v>
      </c>
    </row>
    <row r="27" spans="1:17" s="175" customFormat="1" ht="18" customHeight="1">
      <c r="A27" s="189" t="s">
        <v>227</v>
      </c>
      <c r="B27" s="188">
        <v>16363</v>
      </c>
      <c r="C27" s="184">
        <v>0</v>
      </c>
      <c r="D27" s="184">
        <f>C27+B27</f>
        <v>16363</v>
      </c>
      <c r="E27" s="187">
        <f t="shared" si="12"/>
        <v>0.01018182678013962</v>
      </c>
      <c r="F27" s="185">
        <v>14219</v>
      </c>
      <c r="G27" s="184">
        <v>2</v>
      </c>
      <c r="H27" s="184">
        <f>G27+F27</f>
        <v>14221</v>
      </c>
      <c r="I27" s="186">
        <f t="shared" si="13"/>
        <v>0.15062231910554824</v>
      </c>
      <c r="J27" s="185">
        <v>36281</v>
      </c>
      <c r="K27" s="184"/>
      <c r="L27" s="184">
        <f>K27+J27</f>
        <v>36281</v>
      </c>
      <c r="M27" s="186">
        <f t="shared" si="14"/>
        <v>0.010384719198120269</v>
      </c>
      <c r="N27" s="185">
        <v>36436</v>
      </c>
      <c r="O27" s="184">
        <v>23</v>
      </c>
      <c r="P27" s="184">
        <f>O27+N27</f>
        <v>36459</v>
      </c>
      <c r="Q27" s="183">
        <f t="shared" si="15"/>
        <v>-0.004882196439836561</v>
      </c>
    </row>
    <row r="28" spans="1:17" s="175" customFormat="1" ht="18" customHeight="1">
      <c r="A28" s="189" t="s">
        <v>221</v>
      </c>
      <c r="B28" s="188">
        <v>15834</v>
      </c>
      <c r="C28" s="184">
        <v>439</v>
      </c>
      <c r="D28" s="184">
        <f t="shared" si="0"/>
        <v>16273</v>
      </c>
      <c r="E28" s="187">
        <f t="shared" si="12"/>
        <v>0.01012582455498454</v>
      </c>
      <c r="F28" s="185">
        <v>16861</v>
      </c>
      <c r="G28" s="184">
        <v>415</v>
      </c>
      <c r="H28" s="184">
        <f t="shared" si="1"/>
        <v>17276</v>
      </c>
      <c r="I28" s="186">
        <f t="shared" si="13"/>
        <v>-0.05805742069923592</v>
      </c>
      <c r="J28" s="185">
        <v>30387</v>
      </c>
      <c r="K28" s="184">
        <v>866</v>
      </c>
      <c r="L28" s="184">
        <f t="shared" si="2"/>
        <v>31253</v>
      </c>
      <c r="M28" s="186">
        <f t="shared" si="14"/>
        <v>0.008945553570707884</v>
      </c>
      <c r="N28" s="185">
        <v>31452</v>
      </c>
      <c r="O28" s="184">
        <v>760</v>
      </c>
      <c r="P28" s="184">
        <f t="shared" si="3"/>
        <v>32212</v>
      </c>
      <c r="Q28" s="183">
        <f t="shared" si="15"/>
        <v>-0.029771513721594478</v>
      </c>
    </row>
    <row r="29" spans="1:17" s="175" customFormat="1" ht="18" customHeight="1">
      <c r="A29" s="189" t="s">
        <v>224</v>
      </c>
      <c r="B29" s="188">
        <v>15976</v>
      </c>
      <c r="C29" s="184">
        <v>137</v>
      </c>
      <c r="D29" s="184">
        <f>C29+B29</f>
        <v>16113</v>
      </c>
      <c r="E29" s="187">
        <f t="shared" si="12"/>
        <v>0.010026265043597733</v>
      </c>
      <c r="F29" s="185">
        <v>15033</v>
      </c>
      <c r="G29" s="184">
        <v>137</v>
      </c>
      <c r="H29" s="184">
        <f>G29+F29</f>
        <v>15170</v>
      </c>
      <c r="I29" s="186">
        <f t="shared" si="13"/>
        <v>0.06216216216216219</v>
      </c>
      <c r="J29" s="185">
        <v>38269</v>
      </c>
      <c r="K29" s="184">
        <v>321</v>
      </c>
      <c r="L29" s="184">
        <f>K29+J29</f>
        <v>38590</v>
      </c>
      <c r="M29" s="186">
        <f t="shared" si="14"/>
        <v>0.011045624813413665</v>
      </c>
      <c r="N29" s="185">
        <v>33973</v>
      </c>
      <c r="O29" s="184">
        <v>526</v>
      </c>
      <c r="P29" s="184">
        <f>O29+N29</f>
        <v>34499</v>
      </c>
      <c r="Q29" s="183">
        <f t="shared" si="15"/>
        <v>0.118583147337604</v>
      </c>
    </row>
    <row r="30" spans="1:17" s="175" customFormat="1" ht="18" customHeight="1">
      <c r="A30" s="189" t="s">
        <v>225</v>
      </c>
      <c r="B30" s="188">
        <v>15495</v>
      </c>
      <c r="C30" s="184">
        <v>111</v>
      </c>
      <c r="D30" s="184">
        <f>C30+B30</f>
        <v>15606</v>
      </c>
      <c r="E30" s="187">
        <f t="shared" si="12"/>
        <v>0.009710785841890784</v>
      </c>
      <c r="F30" s="185">
        <v>14885</v>
      </c>
      <c r="G30" s="184">
        <v>85</v>
      </c>
      <c r="H30" s="184">
        <f>G30+F30</f>
        <v>14970</v>
      </c>
      <c r="I30" s="186">
        <f t="shared" si="13"/>
        <v>0.04248496993987971</v>
      </c>
      <c r="J30" s="185">
        <v>29761</v>
      </c>
      <c r="K30" s="184">
        <v>232</v>
      </c>
      <c r="L30" s="184">
        <f>K30+J30</f>
        <v>29993</v>
      </c>
      <c r="M30" s="186">
        <f t="shared" si="14"/>
        <v>0.008584903473146308</v>
      </c>
      <c r="N30" s="185">
        <v>29231</v>
      </c>
      <c r="O30" s="184">
        <v>137</v>
      </c>
      <c r="P30" s="184">
        <f>O30+N30</f>
        <v>29368</v>
      </c>
      <c r="Q30" s="183">
        <f t="shared" si="15"/>
        <v>0.021281667120675474</v>
      </c>
    </row>
    <row r="31" spans="1:17" s="175" customFormat="1" ht="18" customHeight="1">
      <c r="A31" s="189" t="s">
        <v>228</v>
      </c>
      <c r="B31" s="188">
        <v>9741</v>
      </c>
      <c r="C31" s="184">
        <v>4705</v>
      </c>
      <c r="D31" s="184">
        <f>C31+B31</f>
        <v>14446</v>
      </c>
      <c r="E31" s="187">
        <f t="shared" si="12"/>
        <v>0.008988979384336427</v>
      </c>
      <c r="F31" s="185">
        <v>10037</v>
      </c>
      <c r="G31" s="184">
        <v>3092</v>
      </c>
      <c r="H31" s="184">
        <f>G31+F31</f>
        <v>13129</v>
      </c>
      <c r="I31" s="186">
        <f t="shared" si="13"/>
        <v>0.10031228577957196</v>
      </c>
      <c r="J31" s="185">
        <v>28344</v>
      </c>
      <c r="K31" s="184">
        <v>10601</v>
      </c>
      <c r="L31" s="184">
        <f>K31+J31</f>
        <v>38945</v>
      </c>
      <c r="M31" s="186">
        <f t="shared" si="14"/>
        <v>0.011147236547250458</v>
      </c>
      <c r="N31" s="185">
        <v>23198</v>
      </c>
      <c r="O31" s="184">
        <v>5960</v>
      </c>
      <c r="P31" s="184">
        <f>O31+N31</f>
        <v>29158</v>
      </c>
      <c r="Q31" s="183">
        <f t="shared" si="15"/>
        <v>0.3356540229096645</v>
      </c>
    </row>
    <row r="32" spans="1:17" s="175" customFormat="1" ht="18" customHeight="1">
      <c r="A32" s="189" t="s">
        <v>231</v>
      </c>
      <c r="B32" s="188">
        <v>12595</v>
      </c>
      <c r="C32" s="184">
        <v>0</v>
      </c>
      <c r="D32" s="184">
        <f>C32+B32</f>
        <v>12595</v>
      </c>
      <c r="E32" s="187">
        <f t="shared" si="12"/>
        <v>0.007837200286980291</v>
      </c>
      <c r="F32" s="185">
        <v>11035</v>
      </c>
      <c r="G32" s="184">
        <v>2</v>
      </c>
      <c r="H32" s="184">
        <f>G32+F32</f>
        <v>11037</v>
      </c>
      <c r="I32" s="186">
        <f t="shared" si="13"/>
        <v>0.14116154752197163</v>
      </c>
      <c r="J32" s="185">
        <v>28946</v>
      </c>
      <c r="K32" s="184">
        <v>10</v>
      </c>
      <c r="L32" s="184">
        <f>K32+J32</f>
        <v>28956</v>
      </c>
      <c r="M32" s="186">
        <f t="shared" si="14"/>
        <v>0.008288082718248409</v>
      </c>
      <c r="N32" s="185">
        <v>23610</v>
      </c>
      <c r="O32" s="184">
        <v>148</v>
      </c>
      <c r="P32" s="184">
        <f>O32+N32</f>
        <v>23758</v>
      </c>
      <c r="Q32" s="183">
        <f t="shared" si="15"/>
        <v>0.21878946039228886</v>
      </c>
    </row>
    <row r="33" spans="1:17" s="175" customFormat="1" ht="18" customHeight="1">
      <c r="A33" s="189" t="s">
        <v>226</v>
      </c>
      <c r="B33" s="188">
        <v>11677</v>
      </c>
      <c r="C33" s="184">
        <v>630</v>
      </c>
      <c r="D33" s="184">
        <f>C33+B33</f>
        <v>12307</v>
      </c>
      <c r="E33" s="187">
        <f t="shared" si="12"/>
        <v>0.007657993166484038</v>
      </c>
      <c r="F33" s="185">
        <v>14150</v>
      </c>
      <c r="G33" s="184">
        <v>88</v>
      </c>
      <c r="H33" s="184">
        <f>G33+F33</f>
        <v>14238</v>
      </c>
      <c r="I33" s="186">
        <f t="shared" si="13"/>
        <v>-0.1356229807557241</v>
      </c>
      <c r="J33" s="185">
        <v>23813</v>
      </c>
      <c r="K33" s="184">
        <v>1250</v>
      </c>
      <c r="L33" s="184">
        <f>K33+J33</f>
        <v>25063</v>
      </c>
      <c r="M33" s="186">
        <f t="shared" si="14"/>
        <v>0.007173788408877602</v>
      </c>
      <c r="N33" s="185">
        <v>26466</v>
      </c>
      <c r="O33" s="184">
        <v>120</v>
      </c>
      <c r="P33" s="184">
        <f>O33+N33</f>
        <v>26586</v>
      </c>
      <c r="Q33" s="183">
        <f t="shared" si="15"/>
        <v>-0.057285789513277674</v>
      </c>
    </row>
    <row r="34" spans="1:17" s="175" customFormat="1" ht="18" customHeight="1">
      <c r="A34" s="189" t="s">
        <v>232</v>
      </c>
      <c r="B34" s="188">
        <v>12050</v>
      </c>
      <c r="C34" s="184">
        <v>0</v>
      </c>
      <c r="D34" s="184">
        <f t="shared" si="0"/>
        <v>12050</v>
      </c>
      <c r="E34" s="187">
        <f t="shared" si="12"/>
        <v>0.007498075701318977</v>
      </c>
      <c r="F34" s="185">
        <v>10486</v>
      </c>
      <c r="G34" s="184">
        <v>7</v>
      </c>
      <c r="H34" s="184">
        <f t="shared" si="1"/>
        <v>10493</v>
      </c>
      <c r="I34" s="186">
        <f t="shared" si="13"/>
        <v>0.14838463737729923</v>
      </c>
      <c r="J34" s="185">
        <v>24972</v>
      </c>
      <c r="K34" s="184">
        <v>12</v>
      </c>
      <c r="L34" s="184">
        <f t="shared" si="2"/>
        <v>24984</v>
      </c>
      <c r="M34" s="186">
        <f t="shared" si="14"/>
        <v>0.007151176220220964</v>
      </c>
      <c r="N34" s="185">
        <v>22327</v>
      </c>
      <c r="O34" s="184">
        <v>28</v>
      </c>
      <c r="P34" s="184">
        <f t="shared" si="3"/>
        <v>22355</v>
      </c>
      <c r="Q34" s="183">
        <f t="shared" si="15"/>
        <v>0.11760232610154331</v>
      </c>
    </row>
    <row r="35" spans="1:17" s="175" customFormat="1" ht="18" customHeight="1">
      <c r="A35" s="189" t="s">
        <v>233</v>
      </c>
      <c r="B35" s="188">
        <v>11884</v>
      </c>
      <c r="C35" s="184">
        <v>12</v>
      </c>
      <c r="D35" s="184">
        <f t="shared" si="0"/>
        <v>11896</v>
      </c>
      <c r="E35" s="187">
        <f t="shared" si="12"/>
        <v>0.007402249671609174</v>
      </c>
      <c r="F35" s="185">
        <v>9851</v>
      </c>
      <c r="G35" s="184">
        <v>5</v>
      </c>
      <c r="H35" s="184">
        <f t="shared" si="1"/>
        <v>9856</v>
      </c>
      <c r="I35" s="186">
        <f t="shared" si="13"/>
        <v>0.20698051948051943</v>
      </c>
      <c r="J35" s="185">
        <v>26966</v>
      </c>
      <c r="K35" s="184">
        <v>12</v>
      </c>
      <c r="L35" s="184">
        <f t="shared" si="2"/>
        <v>26978</v>
      </c>
      <c r="M35" s="186">
        <f t="shared" si="14"/>
        <v>0.007721919311123966</v>
      </c>
      <c r="N35" s="185">
        <v>22370</v>
      </c>
      <c r="O35" s="184">
        <v>5</v>
      </c>
      <c r="P35" s="184">
        <f t="shared" si="3"/>
        <v>22375</v>
      </c>
      <c r="Q35" s="183">
        <f t="shared" si="15"/>
        <v>0.20572067039106146</v>
      </c>
    </row>
    <row r="36" spans="1:17" s="175" customFormat="1" ht="18" customHeight="1">
      <c r="A36" s="189" t="s">
        <v>230</v>
      </c>
      <c r="B36" s="188">
        <v>8521</v>
      </c>
      <c r="C36" s="184">
        <v>1797</v>
      </c>
      <c r="D36" s="184">
        <f t="shared" si="0"/>
        <v>10318</v>
      </c>
      <c r="E36" s="187">
        <f t="shared" si="12"/>
        <v>0.00642034399055678</v>
      </c>
      <c r="F36" s="185">
        <v>10595</v>
      </c>
      <c r="G36" s="184">
        <v>525</v>
      </c>
      <c r="H36" s="184">
        <f t="shared" si="1"/>
        <v>11120</v>
      </c>
      <c r="I36" s="186">
        <f t="shared" si="13"/>
        <v>-0.07212230215827342</v>
      </c>
      <c r="J36" s="185">
        <v>19874</v>
      </c>
      <c r="K36" s="184">
        <v>5689</v>
      </c>
      <c r="L36" s="184">
        <f t="shared" si="2"/>
        <v>25563</v>
      </c>
      <c r="M36" s="186">
        <f t="shared" si="14"/>
        <v>0.007316903526957593</v>
      </c>
      <c r="N36" s="185">
        <v>24296</v>
      </c>
      <c r="O36" s="184">
        <v>1895</v>
      </c>
      <c r="P36" s="184">
        <f t="shared" si="3"/>
        <v>26191</v>
      </c>
      <c r="Q36" s="183">
        <f t="shared" si="15"/>
        <v>-0.023977702264136536</v>
      </c>
    </row>
    <row r="37" spans="1:17" s="175" customFormat="1" ht="18" customHeight="1">
      <c r="A37" s="189" t="s">
        <v>235</v>
      </c>
      <c r="B37" s="188">
        <v>9436</v>
      </c>
      <c r="C37" s="184">
        <v>62</v>
      </c>
      <c r="D37" s="184">
        <f t="shared" si="0"/>
        <v>9498</v>
      </c>
      <c r="E37" s="187">
        <f t="shared" si="12"/>
        <v>0.005910101494699389</v>
      </c>
      <c r="F37" s="185">
        <v>7707</v>
      </c>
      <c r="G37" s="184">
        <v>85</v>
      </c>
      <c r="H37" s="184">
        <f t="shared" si="1"/>
        <v>7792</v>
      </c>
      <c r="I37" s="186">
        <f t="shared" si="13"/>
        <v>0.21894250513347013</v>
      </c>
      <c r="J37" s="185">
        <v>19111</v>
      </c>
      <c r="K37" s="184">
        <v>72</v>
      </c>
      <c r="L37" s="184">
        <f t="shared" si="2"/>
        <v>19183</v>
      </c>
      <c r="M37" s="186">
        <f t="shared" si="14"/>
        <v>0.005490754620256915</v>
      </c>
      <c r="N37" s="185">
        <v>15652</v>
      </c>
      <c r="O37" s="184">
        <v>144</v>
      </c>
      <c r="P37" s="184">
        <f t="shared" si="3"/>
        <v>15796</v>
      </c>
      <c r="Q37" s="183">
        <f t="shared" si="15"/>
        <v>0.21442137249936688</v>
      </c>
    </row>
    <row r="38" spans="1:17" s="175" customFormat="1" ht="18" customHeight="1">
      <c r="A38" s="189" t="s">
        <v>229</v>
      </c>
      <c r="B38" s="188">
        <v>9232</v>
      </c>
      <c r="C38" s="184">
        <v>6</v>
      </c>
      <c r="D38" s="184">
        <f t="shared" si="0"/>
        <v>9238</v>
      </c>
      <c r="E38" s="187">
        <f aca="true" t="shared" si="16" ref="E38:E58">D38/$D$8</f>
        <v>0.005748317288695826</v>
      </c>
      <c r="F38" s="185">
        <v>11317</v>
      </c>
      <c r="G38" s="184">
        <v>7</v>
      </c>
      <c r="H38" s="184">
        <f t="shared" si="1"/>
        <v>11324</v>
      </c>
      <c r="I38" s="186">
        <f aca="true" t="shared" si="17" ref="I38:I58">(D38/H38-1)</f>
        <v>-0.1842105263157895</v>
      </c>
      <c r="J38" s="185">
        <v>20509</v>
      </c>
      <c r="K38" s="184">
        <v>14</v>
      </c>
      <c r="L38" s="184">
        <f t="shared" si="2"/>
        <v>20523</v>
      </c>
      <c r="M38" s="186">
        <f aca="true" t="shared" si="18" ref="M38:M58">(L38/$L$8)</f>
        <v>0.005874303136711289</v>
      </c>
      <c r="N38" s="185">
        <v>22099</v>
      </c>
      <c r="O38" s="184">
        <v>11</v>
      </c>
      <c r="P38" s="184">
        <f t="shared" si="3"/>
        <v>22110</v>
      </c>
      <c r="Q38" s="183">
        <f aca="true" t="shared" si="19" ref="Q38:Q58">(L38/P38-1)</f>
        <v>-0.07177747625508824</v>
      </c>
    </row>
    <row r="39" spans="1:17" s="175" customFormat="1" ht="18" customHeight="1">
      <c r="A39" s="189" t="s">
        <v>237</v>
      </c>
      <c r="B39" s="188">
        <v>8554</v>
      </c>
      <c r="C39" s="184">
        <v>8</v>
      </c>
      <c r="D39" s="184">
        <f t="shared" si="0"/>
        <v>8562</v>
      </c>
      <c r="E39" s="187">
        <f t="shared" si="16"/>
        <v>0.005327678353086562</v>
      </c>
      <c r="F39" s="185">
        <v>7256</v>
      </c>
      <c r="G39" s="184">
        <v>8</v>
      </c>
      <c r="H39" s="184">
        <f t="shared" si="1"/>
        <v>7264</v>
      </c>
      <c r="I39" s="186">
        <f t="shared" si="17"/>
        <v>0.17868942731277526</v>
      </c>
      <c r="J39" s="185">
        <v>18485</v>
      </c>
      <c r="K39" s="184">
        <v>15</v>
      </c>
      <c r="L39" s="184">
        <f t="shared" si="2"/>
        <v>18500</v>
      </c>
      <c r="M39" s="186">
        <f t="shared" si="18"/>
        <v>0.005295259368959648</v>
      </c>
      <c r="N39" s="185">
        <v>15040</v>
      </c>
      <c r="O39" s="184">
        <v>8</v>
      </c>
      <c r="P39" s="184">
        <f t="shared" si="3"/>
        <v>15048</v>
      </c>
      <c r="Q39" s="183">
        <f t="shared" si="19"/>
        <v>0.22939925571504527</v>
      </c>
    </row>
    <row r="40" spans="1:17" s="175" customFormat="1" ht="18" customHeight="1">
      <c r="A40" s="189" t="s">
        <v>236</v>
      </c>
      <c r="B40" s="188">
        <v>7550</v>
      </c>
      <c r="C40" s="184">
        <v>0</v>
      </c>
      <c r="D40" s="184">
        <f t="shared" si="0"/>
        <v>7550</v>
      </c>
      <c r="E40" s="187">
        <f t="shared" si="16"/>
        <v>0.004697964443565002</v>
      </c>
      <c r="F40" s="185">
        <v>7684</v>
      </c>
      <c r="G40" s="184">
        <v>31</v>
      </c>
      <c r="H40" s="184">
        <f t="shared" si="1"/>
        <v>7715</v>
      </c>
      <c r="I40" s="186">
        <f t="shared" si="17"/>
        <v>-0.021386908619572265</v>
      </c>
      <c r="J40" s="185">
        <v>16148</v>
      </c>
      <c r="K40" s="184">
        <v>4</v>
      </c>
      <c r="L40" s="184">
        <f t="shared" si="2"/>
        <v>16152</v>
      </c>
      <c r="M40" s="186">
        <f t="shared" si="18"/>
        <v>0.0046231907744560125</v>
      </c>
      <c r="N40" s="185">
        <v>16473</v>
      </c>
      <c r="O40" s="184">
        <v>72</v>
      </c>
      <c r="P40" s="184">
        <f t="shared" si="3"/>
        <v>16545</v>
      </c>
      <c r="Q40" s="183">
        <f t="shared" si="19"/>
        <v>-0.023753399818676302</v>
      </c>
    </row>
    <row r="41" spans="1:17" s="175" customFormat="1" ht="18" customHeight="1">
      <c r="A41" s="189" t="s">
        <v>246</v>
      </c>
      <c r="B41" s="188">
        <v>7448</v>
      </c>
      <c r="C41" s="184">
        <v>13</v>
      </c>
      <c r="D41" s="184">
        <f t="shared" si="0"/>
        <v>7461</v>
      </c>
      <c r="E41" s="187">
        <f t="shared" si="16"/>
        <v>0.00464258446535609</v>
      </c>
      <c r="F41" s="185">
        <v>4992</v>
      </c>
      <c r="G41" s="184">
        <v>61</v>
      </c>
      <c r="H41" s="184">
        <f t="shared" si="1"/>
        <v>5053</v>
      </c>
      <c r="I41" s="186">
        <f t="shared" si="17"/>
        <v>0.47654858499901054</v>
      </c>
      <c r="J41" s="185">
        <v>16008</v>
      </c>
      <c r="K41" s="184">
        <v>21</v>
      </c>
      <c r="L41" s="184">
        <f t="shared" si="2"/>
        <v>16029</v>
      </c>
      <c r="M41" s="186">
        <f t="shared" si="18"/>
        <v>0.004587984455408335</v>
      </c>
      <c r="N41" s="185">
        <v>11236</v>
      </c>
      <c r="O41" s="184">
        <v>67</v>
      </c>
      <c r="P41" s="184">
        <f t="shared" si="3"/>
        <v>11303</v>
      </c>
      <c r="Q41" s="183">
        <f t="shared" si="19"/>
        <v>0.41811908342917814</v>
      </c>
    </row>
    <row r="42" spans="1:17" s="175" customFormat="1" ht="18" customHeight="1">
      <c r="A42" s="189" t="s">
        <v>238</v>
      </c>
      <c r="B42" s="188">
        <v>7405</v>
      </c>
      <c r="C42" s="184">
        <v>1</v>
      </c>
      <c r="D42" s="184">
        <f t="shared" si="0"/>
        <v>7406</v>
      </c>
      <c r="E42" s="187">
        <f t="shared" si="16"/>
        <v>0.004608360883316875</v>
      </c>
      <c r="F42" s="185">
        <v>7135</v>
      </c>
      <c r="G42" s="184">
        <v>11</v>
      </c>
      <c r="H42" s="184">
        <f t="shared" si="1"/>
        <v>7146</v>
      </c>
      <c r="I42" s="186">
        <f t="shared" si="17"/>
        <v>0.036383991043940744</v>
      </c>
      <c r="J42" s="185">
        <v>13184</v>
      </c>
      <c r="K42" s="184">
        <v>2</v>
      </c>
      <c r="L42" s="184">
        <f t="shared" si="2"/>
        <v>13186</v>
      </c>
      <c r="M42" s="186">
        <f t="shared" si="18"/>
        <v>0.003774231894005509</v>
      </c>
      <c r="N42" s="185">
        <v>12822</v>
      </c>
      <c r="O42" s="184">
        <v>56</v>
      </c>
      <c r="P42" s="184">
        <f t="shared" si="3"/>
        <v>12878</v>
      </c>
      <c r="Q42" s="183">
        <f t="shared" si="19"/>
        <v>0.023916757260444177</v>
      </c>
    </row>
    <row r="43" spans="1:17" s="175" customFormat="1" ht="18" customHeight="1">
      <c r="A43" s="189" t="s">
        <v>239</v>
      </c>
      <c r="B43" s="188">
        <v>6692</v>
      </c>
      <c r="C43" s="184">
        <v>15</v>
      </c>
      <c r="D43" s="184">
        <f t="shared" si="0"/>
        <v>6707</v>
      </c>
      <c r="E43" s="187">
        <f t="shared" si="16"/>
        <v>0.004173410267945757</v>
      </c>
      <c r="F43" s="185">
        <v>6549</v>
      </c>
      <c r="G43" s="184">
        <v>6</v>
      </c>
      <c r="H43" s="184">
        <f t="shared" si="1"/>
        <v>6555</v>
      </c>
      <c r="I43" s="186">
        <f t="shared" si="17"/>
        <v>0.023188405797101463</v>
      </c>
      <c r="J43" s="185">
        <v>13473</v>
      </c>
      <c r="K43" s="184">
        <v>32</v>
      </c>
      <c r="L43" s="184">
        <f t="shared" si="2"/>
        <v>13505</v>
      </c>
      <c r="M43" s="186">
        <f t="shared" si="18"/>
        <v>0.0038655393393405425</v>
      </c>
      <c r="N43" s="185">
        <v>11284</v>
      </c>
      <c r="O43" s="184">
        <v>8</v>
      </c>
      <c r="P43" s="184">
        <f t="shared" si="3"/>
        <v>11292</v>
      </c>
      <c r="Q43" s="183">
        <f t="shared" si="19"/>
        <v>0.19597945448104848</v>
      </c>
    </row>
    <row r="44" spans="1:17" s="175" customFormat="1" ht="18" customHeight="1">
      <c r="A44" s="189" t="s">
        <v>241</v>
      </c>
      <c r="B44" s="188">
        <v>5903</v>
      </c>
      <c r="C44" s="184">
        <v>0</v>
      </c>
      <c r="D44" s="184">
        <f t="shared" si="0"/>
        <v>5903</v>
      </c>
      <c r="E44" s="187">
        <f t="shared" si="16"/>
        <v>0.003673123723227047</v>
      </c>
      <c r="F44" s="185">
        <v>5681</v>
      </c>
      <c r="G44" s="184">
        <v>8</v>
      </c>
      <c r="H44" s="184">
        <f t="shared" si="1"/>
        <v>5689</v>
      </c>
      <c r="I44" s="186">
        <f t="shared" si="17"/>
        <v>0.03761645280365622</v>
      </c>
      <c r="J44" s="185">
        <v>12967</v>
      </c>
      <c r="K44" s="184"/>
      <c r="L44" s="184">
        <f t="shared" si="2"/>
        <v>12967</v>
      </c>
      <c r="M44" s="186">
        <f t="shared" si="18"/>
        <v>0.003711547472286473</v>
      </c>
      <c r="N44" s="185">
        <v>12461</v>
      </c>
      <c r="O44" s="184">
        <v>40</v>
      </c>
      <c r="P44" s="184">
        <f t="shared" si="3"/>
        <v>12501</v>
      </c>
      <c r="Q44" s="183">
        <f t="shared" si="19"/>
        <v>0.037277017838572846</v>
      </c>
    </row>
    <row r="45" spans="1:17" s="175" customFormat="1" ht="18" customHeight="1">
      <c r="A45" s="189" t="s">
        <v>248</v>
      </c>
      <c r="B45" s="188">
        <v>5325</v>
      </c>
      <c r="C45" s="184">
        <v>498</v>
      </c>
      <c r="D45" s="184">
        <f t="shared" si="0"/>
        <v>5823</v>
      </c>
      <c r="E45" s="187">
        <f t="shared" si="16"/>
        <v>0.0036233439675336433</v>
      </c>
      <c r="F45" s="185">
        <v>3417</v>
      </c>
      <c r="G45" s="184">
        <v>462</v>
      </c>
      <c r="H45" s="184">
        <f t="shared" si="1"/>
        <v>3879</v>
      </c>
      <c r="I45" s="186">
        <f t="shared" si="17"/>
        <v>0.5011600928074247</v>
      </c>
      <c r="J45" s="185">
        <v>9757</v>
      </c>
      <c r="K45" s="184">
        <v>898</v>
      </c>
      <c r="L45" s="184">
        <f t="shared" si="2"/>
        <v>10655</v>
      </c>
      <c r="M45" s="186">
        <f t="shared" si="18"/>
        <v>0.003049783166284597</v>
      </c>
      <c r="N45" s="185">
        <v>5721</v>
      </c>
      <c r="O45" s="184">
        <v>765</v>
      </c>
      <c r="P45" s="184">
        <f t="shared" si="3"/>
        <v>6486</v>
      </c>
      <c r="Q45" s="183">
        <f t="shared" si="19"/>
        <v>0.6427690410114091</v>
      </c>
    </row>
    <row r="46" spans="1:17" s="175" customFormat="1" ht="18" customHeight="1">
      <c r="A46" s="189" t="s">
        <v>244</v>
      </c>
      <c r="B46" s="188">
        <v>5809</v>
      </c>
      <c r="C46" s="184">
        <v>0</v>
      </c>
      <c r="D46" s="184">
        <f t="shared" si="0"/>
        <v>5809</v>
      </c>
      <c r="E46" s="187">
        <f t="shared" si="16"/>
        <v>0.0036146325102872977</v>
      </c>
      <c r="F46" s="185">
        <v>5340</v>
      </c>
      <c r="G46" s="184">
        <v>19</v>
      </c>
      <c r="H46" s="184">
        <f t="shared" si="1"/>
        <v>5359</v>
      </c>
      <c r="I46" s="186">
        <f t="shared" si="17"/>
        <v>0.08397089009143488</v>
      </c>
      <c r="J46" s="185">
        <v>11302</v>
      </c>
      <c r="K46" s="184"/>
      <c r="L46" s="184">
        <f t="shared" si="2"/>
        <v>11302</v>
      </c>
      <c r="M46" s="186">
        <f t="shared" si="18"/>
        <v>0.0032349741290801045</v>
      </c>
      <c r="N46" s="185">
        <v>11101</v>
      </c>
      <c r="O46" s="184">
        <v>19</v>
      </c>
      <c r="P46" s="184">
        <f t="shared" si="3"/>
        <v>11120</v>
      </c>
      <c r="Q46" s="183">
        <f t="shared" si="19"/>
        <v>0.016366906474820198</v>
      </c>
    </row>
    <row r="47" spans="1:17" s="175" customFormat="1" ht="18" customHeight="1">
      <c r="A47" s="189" t="s">
        <v>234</v>
      </c>
      <c r="B47" s="188">
        <v>5655</v>
      </c>
      <c r="C47" s="184">
        <v>6</v>
      </c>
      <c r="D47" s="184">
        <f t="shared" si="0"/>
        <v>5661</v>
      </c>
      <c r="E47" s="187">
        <f t="shared" si="16"/>
        <v>0.0035225399622545004</v>
      </c>
      <c r="F47" s="185">
        <v>8902</v>
      </c>
      <c r="G47" s="184">
        <v>5</v>
      </c>
      <c r="H47" s="184">
        <f t="shared" si="1"/>
        <v>8907</v>
      </c>
      <c r="I47" s="186">
        <f t="shared" si="17"/>
        <v>-0.3644324688447289</v>
      </c>
      <c r="J47" s="185">
        <v>13450</v>
      </c>
      <c r="K47" s="184">
        <v>10</v>
      </c>
      <c r="L47" s="184">
        <f t="shared" si="2"/>
        <v>13460</v>
      </c>
      <c r="M47" s="186">
        <f t="shared" si="18"/>
        <v>0.0038526589787133436</v>
      </c>
      <c r="N47" s="185">
        <v>19199</v>
      </c>
      <c r="O47" s="184">
        <v>37</v>
      </c>
      <c r="P47" s="184">
        <f t="shared" si="3"/>
        <v>19236</v>
      </c>
      <c r="Q47" s="183">
        <f t="shared" si="19"/>
        <v>-0.3002703264711999</v>
      </c>
    </row>
    <row r="48" spans="1:17" s="175" customFormat="1" ht="18" customHeight="1">
      <c r="A48" s="448" t="s">
        <v>243</v>
      </c>
      <c r="B48" s="449">
        <v>5349</v>
      </c>
      <c r="C48" s="450">
        <v>188</v>
      </c>
      <c r="D48" s="450">
        <f t="shared" si="0"/>
        <v>5537</v>
      </c>
      <c r="E48" s="451">
        <f t="shared" si="16"/>
        <v>0.003445381340929724</v>
      </c>
      <c r="F48" s="452">
        <v>5383</v>
      </c>
      <c r="G48" s="450">
        <v>31</v>
      </c>
      <c r="H48" s="450">
        <f t="shared" si="1"/>
        <v>5414</v>
      </c>
      <c r="I48" s="453">
        <f t="shared" si="17"/>
        <v>0.02271887698559283</v>
      </c>
      <c r="J48" s="452">
        <v>9997</v>
      </c>
      <c r="K48" s="450">
        <v>203</v>
      </c>
      <c r="L48" s="450">
        <f t="shared" si="2"/>
        <v>10200</v>
      </c>
      <c r="M48" s="453">
        <f t="shared" si="18"/>
        <v>0.0029195484088318058</v>
      </c>
      <c r="N48" s="452">
        <v>9520</v>
      </c>
      <c r="O48" s="450">
        <v>31</v>
      </c>
      <c r="P48" s="450">
        <f t="shared" si="3"/>
        <v>9551</v>
      </c>
      <c r="Q48" s="454">
        <f t="shared" si="19"/>
        <v>0.06795099989529896</v>
      </c>
    </row>
    <row r="49" spans="1:17" s="175" customFormat="1" ht="18" customHeight="1">
      <c r="A49" s="189" t="s">
        <v>252</v>
      </c>
      <c r="B49" s="188">
        <v>5305</v>
      </c>
      <c r="C49" s="184">
        <v>120</v>
      </c>
      <c r="D49" s="184">
        <f t="shared" si="0"/>
        <v>5425</v>
      </c>
      <c r="E49" s="187">
        <f t="shared" si="16"/>
        <v>0.0033756896829589583</v>
      </c>
      <c r="F49" s="185">
        <v>2582</v>
      </c>
      <c r="G49" s="184">
        <v>109</v>
      </c>
      <c r="H49" s="184">
        <f t="shared" si="1"/>
        <v>2691</v>
      </c>
      <c r="I49" s="186">
        <f t="shared" si="17"/>
        <v>1.0159791898922332</v>
      </c>
      <c r="J49" s="185">
        <v>11986</v>
      </c>
      <c r="K49" s="184">
        <v>156</v>
      </c>
      <c r="L49" s="184">
        <f t="shared" si="2"/>
        <v>12142</v>
      </c>
      <c r="M49" s="186">
        <f t="shared" si="18"/>
        <v>0.0034754075274544887</v>
      </c>
      <c r="N49" s="185">
        <v>5434</v>
      </c>
      <c r="O49" s="184">
        <v>151</v>
      </c>
      <c r="P49" s="184">
        <f t="shared" si="3"/>
        <v>5585</v>
      </c>
      <c r="Q49" s="183">
        <f t="shared" si="19"/>
        <v>1.174037600716204</v>
      </c>
    </row>
    <row r="50" spans="1:17" s="175" customFormat="1" ht="18" customHeight="1">
      <c r="A50" s="189" t="s">
        <v>242</v>
      </c>
      <c r="B50" s="188">
        <v>5339</v>
      </c>
      <c r="C50" s="184">
        <v>44</v>
      </c>
      <c r="D50" s="184">
        <f t="shared" si="0"/>
        <v>5383</v>
      </c>
      <c r="E50" s="187">
        <f t="shared" si="16"/>
        <v>0.0033495553112199215</v>
      </c>
      <c r="F50" s="185">
        <v>5556</v>
      </c>
      <c r="G50" s="184">
        <v>39</v>
      </c>
      <c r="H50" s="184">
        <f t="shared" si="1"/>
        <v>5595</v>
      </c>
      <c r="I50" s="186">
        <f t="shared" si="17"/>
        <v>-0.03789097408400355</v>
      </c>
      <c r="J50" s="185">
        <v>9825</v>
      </c>
      <c r="K50" s="184">
        <v>81</v>
      </c>
      <c r="L50" s="184">
        <f t="shared" si="2"/>
        <v>9906</v>
      </c>
      <c r="M50" s="186">
        <f t="shared" si="18"/>
        <v>0.002835396719400771</v>
      </c>
      <c r="N50" s="185">
        <v>10329</v>
      </c>
      <c r="O50" s="184">
        <v>49</v>
      </c>
      <c r="P50" s="184">
        <f t="shared" si="3"/>
        <v>10378</v>
      </c>
      <c r="Q50" s="183">
        <f t="shared" si="19"/>
        <v>-0.04548082482173832</v>
      </c>
    </row>
    <row r="51" spans="1:17" s="175" customFormat="1" ht="18" customHeight="1">
      <c r="A51" s="189" t="s">
        <v>247</v>
      </c>
      <c r="B51" s="188">
        <v>1992</v>
      </c>
      <c r="C51" s="184">
        <v>3055</v>
      </c>
      <c r="D51" s="184">
        <f t="shared" si="0"/>
        <v>5047</v>
      </c>
      <c r="E51" s="187">
        <f t="shared" si="16"/>
        <v>0.0031404803373076247</v>
      </c>
      <c r="F51" s="185">
        <v>2436</v>
      </c>
      <c r="G51" s="184">
        <v>2482</v>
      </c>
      <c r="H51" s="184">
        <f t="shared" si="1"/>
        <v>4918</v>
      </c>
      <c r="I51" s="186">
        <f t="shared" si="17"/>
        <v>0.026230174867832412</v>
      </c>
      <c r="J51" s="185">
        <v>4726</v>
      </c>
      <c r="K51" s="184">
        <v>5147</v>
      </c>
      <c r="L51" s="184">
        <f t="shared" si="2"/>
        <v>9873</v>
      </c>
      <c r="M51" s="186">
        <f t="shared" si="18"/>
        <v>0.002825951121607492</v>
      </c>
      <c r="N51" s="185">
        <v>4776</v>
      </c>
      <c r="O51" s="184">
        <v>4848</v>
      </c>
      <c r="P51" s="184">
        <f t="shared" si="3"/>
        <v>9624</v>
      </c>
      <c r="Q51" s="183">
        <f t="shared" si="19"/>
        <v>0.025872817955112204</v>
      </c>
    </row>
    <row r="52" spans="1:17" s="175" customFormat="1" ht="18" customHeight="1">
      <c r="A52" s="189" t="s">
        <v>245</v>
      </c>
      <c r="B52" s="188">
        <v>4832</v>
      </c>
      <c r="C52" s="184">
        <v>50</v>
      </c>
      <c r="D52" s="184">
        <f t="shared" si="0"/>
        <v>4882</v>
      </c>
      <c r="E52" s="187">
        <f t="shared" si="16"/>
        <v>0.0030378095911899787</v>
      </c>
      <c r="F52" s="185">
        <v>5144</v>
      </c>
      <c r="G52" s="184"/>
      <c r="H52" s="184">
        <f t="shared" si="1"/>
        <v>5144</v>
      </c>
      <c r="I52" s="186">
        <f t="shared" si="17"/>
        <v>-0.050933125972006166</v>
      </c>
      <c r="J52" s="185">
        <v>10726</v>
      </c>
      <c r="K52" s="184">
        <v>50</v>
      </c>
      <c r="L52" s="184">
        <f t="shared" si="2"/>
        <v>10776</v>
      </c>
      <c r="M52" s="186">
        <f t="shared" si="18"/>
        <v>0.0030844170248599547</v>
      </c>
      <c r="N52" s="185">
        <v>10964</v>
      </c>
      <c r="O52" s="184">
        <v>58</v>
      </c>
      <c r="P52" s="184">
        <f t="shared" si="3"/>
        <v>11022</v>
      </c>
      <c r="Q52" s="183">
        <f t="shared" si="19"/>
        <v>-0.022318998366902543</v>
      </c>
    </row>
    <row r="53" spans="1:17" s="175" customFormat="1" ht="18" customHeight="1">
      <c r="A53" s="448" t="s">
        <v>240</v>
      </c>
      <c r="B53" s="449">
        <v>1923</v>
      </c>
      <c r="C53" s="450">
        <v>2445</v>
      </c>
      <c r="D53" s="450">
        <f t="shared" si="0"/>
        <v>4368</v>
      </c>
      <c r="E53" s="451">
        <f t="shared" si="16"/>
        <v>0.0027179746608598583</v>
      </c>
      <c r="F53" s="452">
        <v>2101</v>
      </c>
      <c r="G53" s="450">
        <v>4066</v>
      </c>
      <c r="H53" s="450">
        <f t="shared" si="1"/>
        <v>6167</v>
      </c>
      <c r="I53" s="453">
        <f t="shared" si="17"/>
        <v>-0.2917139614074915</v>
      </c>
      <c r="J53" s="452">
        <v>5272</v>
      </c>
      <c r="K53" s="450">
        <v>5034</v>
      </c>
      <c r="L53" s="450">
        <f t="shared" si="2"/>
        <v>10306</v>
      </c>
      <c r="M53" s="453">
        <f t="shared" si="18"/>
        <v>0.0029498888138647637</v>
      </c>
      <c r="N53" s="452">
        <v>5480</v>
      </c>
      <c r="O53" s="450">
        <v>10145</v>
      </c>
      <c r="P53" s="450">
        <f t="shared" si="3"/>
        <v>15625</v>
      </c>
      <c r="Q53" s="454">
        <f t="shared" si="19"/>
        <v>-0.34041600000000005</v>
      </c>
    </row>
    <row r="54" spans="1:17" s="175" customFormat="1" ht="18" customHeight="1">
      <c r="A54" s="189" t="s">
        <v>249</v>
      </c>
      <c r="B54" s="188">
        <v>3941</v>
      </c>
      <c r="C54" s="184">
        <v>1</v>
      </c>
      <c r="D54" s="184">
        <f t="shared" si="0"/>
        <v>3942</v>
      </c>
      <c r="E54" s="187">
        <f t="shared" si="16"/>
        <v>0.0024528974617924817</v>
      </c>
      <c r="F54" s="185">
        <v>3797</v>
      </c>
      <c r="G54" s="184">
        <v>1</v>
      </c>
      <c r="H54" s="184">
        <f t="shared" si="1"/>
        <v>3798</v>
      </c>
      <c r="I54" s="186">
        <f t="shared" si="17"/>
        <v>0.03791469194312791</v>
      </c>
      <c r="J54" s="185">
        <v>10705</v>
      </c>
      <c r="K54" s="184">
        <v>1</v>
      </c>
      <c r="L54" s="184">
        <f t="shared" si="2"/>
        <v>10706</v>
      </c>
      <c r="M54" s="186">
        <f t="shared" si="18"/>
        <v>0.003064380908328756</v>
      </c>
      <c r="N54" s="185">
        <v>8867</v>
      </c>
      <c r="O54" s="184">
        <v>29</v>
      </c>
      <c r="P54" s="184">
        <f t="shared" si="3"/>
        <v>8896</v>
      </c>
      <c r="Q54" s="183">
        <f t="shared" si="19"/>
        <v>0.20346223021582732</v>
      </c>
    </row>
    <row r="55" spans="1:17" s="175" customFormat="1" ht="18" customHeight="1">
      <c r="A55" s="189" t="s">
        <v>251</v>
      </c>
      <c r="B55" s="188">
        <v>3498</v>
      </c>
      <c r="C55" s="184">
        <v>2</v>
      </c>
      <c r="D55" s="184">
        <f t="shared" si="0"/>
        <v>3500</v>
      </c>
      <c r="E55" s="187">
        <f t="shared" si="16"/>
        <v>0.002177864311586425</v>
      </c>
      <c r="F55" s="185">
        <v>3159</v>
      </c>
      <c r="G55" s="184">
        <v>30</v>
      </c>
      <c r="H55" s="184">
        <f t="shared" si="1"/>
        <v>3189</v>
      </c>
      <c r="I55" s="186">
        <f t="shared" si="17"/>
        <v>0.09752273439949821</v>
      </c>
      <c r="J55" s="185">
        <v>6397</v>
      </c>
      <c r="K55" s="184">
        <v>12</v>
      </c>
      <c r="L55" s="184">
        <f t="shared" si="2"/>
        <v>6409</v>
      </c>
      <c r="M55" s="186">
        <f t="shared" si="18"/>
        <v>0.001834449583549318</v>
      </c>
      <c r="N55" s="185">
        <v>5647</v>
      </c>
      <c r="O55" s="184">
        <v>62</v>
      </c>
      <c r="P55" s="184">
        <f t="shared" si="3"/>
        <v>5709</v>
      </c>
      <c r="Q55" s="183">
        <f t="shared" si="19"/>
        <v>0.12261341741110532</v>
      </c>
    </row>
    <row r="56" spans="1:17" s="175" customFormat="1" ht="18" customHeight="1">
      <c r="A56" s="189" t="s">
        <v>250</v>
      </c>
      <c r="B56" s="188">
        <v>2550</v>
      </c>
      <c r="C56" s="184">
        <v>0</v>
      </c>
      <c r="D56" s="184">
        <f t="shared" si="0"/>
        <v>2550</v>
      </c>
      <c r="E56" s="187">
        <f t="shared" si="16"/>
        <v>0.0015867297127272523</v>
      </c>
      <c r="F56" s="185">
        <v>3258</v>
      </c>
      <c r="G56" s="184">
        <v>38</v>
      </c>
      <c r="H56" s="184">
        <f t="shared" si="1"/>
        <v>3296</v>
      </c>
      <c r="I56" s="186">
        <f t="shared" si="17"/>
        <v>-0.22633495145631066</v>
      </c>
      <c r="J56" s="185">
        <v>4626</v>
      </c>
      <c r="K56" s="184">
        <v>16</v>
      </c>
      <c r="L56" s="184">
        <f t="shared" si="2"/>
        <v>4642</v>
      </c>
      <c r="M56" s="186">
        <f t="shared" si="18"/>
        <v>0.0013286807562546317</v>
      </c>
      <c r="N56" s="185">
        <v>5499</v>
      </c>
      <c r="O56" s="184">
        <v>66</v>
      </c>
      <c r="P56" s="184">
        <f t="shared" si="3"/>
        <v>5565</v>
      </c>
      <c r="Q56" s="183">
        <f t="shared" si="19"/>
        <v>-0.16585804132973947</v>
      </c>
    </row>
    <row r="57" spans="1:17" s="175" customFormat="1" ht="18" customHeight="1">
      <c r="A57" s="189" t="s">
        <v>253</v>
      </c>
      <c r="B57" s="188">
        <v>1045</v>
      </c>
      <c r="C57" s="184">
        <v>1439</v>
      </c>
      <c r="D57" s="184">
        <f t="shared" si="0"/>
        <v>2484</v>
      </c>
      <c r="E57" s="187">
        <f t="shared" si="16"/>
        <v>0.0015456614142801942</v>
      </c>
      <c r="F57" s="185">
        <v>1377</v>
      </c>
      <c r="G57" s="184">
        <v>1002</v>
      </c>
      <c r="H57" s="184">
        <f t="shared" si="1"/>
        <v>2379</v>
      </c>
      <c r="I57" s="186">
        <f t="shared" si="17"/>
        <v>0.044136191677175196</v>
      </c>
      <c r="J57" s="185">
        <v>2595</v>
      </c>
      <c r="K57" s="184">
        <v>2021</v>
      </c>
      <c r="L57" s="184">
        <f t="shared" si="2"/>
        <v>4616</v>
      </c>
      <c r="M57" s="186">
        <f t="shared" si="18"/>
        <v>0.0013212387701144722</v>
      </c>
      <c r="N57" s="185">
        <v>3059</v>
      </c>
      <c r="O57" s="184">
        <v>2418</v>
      </c>
      <c r="P57" s="184">
        <f t="shared" si="3"/>
        <v>5477</v>
      </c>
      <c r="Q57" s="183">
        <f t="shared" si="19"/>
        <v>-0.15720284827460285</v>
      </c>
    </row>
    <row r="58" spans="1:17" s="175" customFormat="1" ht="18" customHeight="1" thickBot="1">
      <c r="A58" s="182" t="s">
        <v>254</v>
      </c>
      <c r="B58" s="181">
        <v>147754</v>
      </c>
      <c r="C58" s="177">
        <v>30839</v>
      </c>
      <c r="D58" s="177">
        <f t="shared" si="0"/>
        <v>178593</v>
      </c>
      <c r="E58" s="180">
        <f t="shared" si="16"/>
        <v>0.11112894885690125</v>
      </c>
      <c r="F58" s="178">
        <v>141504</v>
      </c>
      <c r="G58" s="177">
        <v>38149</v>
      </c>
      <c r="H58" s="177">
        <f t="shared" si="1"/>
        <v>179653</v>
      </c>
      <c r="I58" s="179">
        <f t="shared" si="17"/>
        <v>-0.00590026328533344</v>
      </c>
      <c r="J58" s="178">
        <v>335978</v>
      </c>
      <c r="K58" s="177">
        <v>68806</v>
      </c>
      <c r="L58" s="177">
        <f t="shared" si="2"/>
        <v>404784</v>
      </c>
      <c r="M58" s="179">
        <f t="shared" si="18"/>
        <v>0.11586141991378172</v>
      </c>
      <c r="N58" s="178">
        <v>313756</v>
      </c>
      <c r="O58" s="177">
        <v>76268</v>
      </c>
      <c r="P58" s="177">
        <f t="shared" si="3"/>
        <v>390024</v>
      </c>
      <c r="Q58" s="176">
        <f t="shared" si="19"/>
        <v>0.03784382499538497</v>
      </c>
    </row>
    <row r="59" ht="15" thickTop="1">
      <c r="A59" s="110" t="s">
        <v>49</v>
      </c>
    </row>
    <row r="60" ht="15" customHeight="1">
      <c r="A60" s="83" t="s">
        <v>48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59:Q65536 I59:I65536 I3 Q3">
    <cfRule type="cellIs" priority="2" dxfId="91" operator="lessThan" stopIfTrue="1">
      <formula>0</formula>
    </cfRule>
  </conditionalFormatting>
  <conditionalFormatting sqref="Q8:Q58 I8:I58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Febrero  2015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2015-03-31T21:22:22Z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AEVVZYF6TF2M-634-606</vt:lpwstr>
  </property>
  <property fmtid="{D5CDD505-2E9C-101B-9397-08002B2CF9AE}" pid="3" name="_dlc_DocIdItemGuid">
    <vt:lpwstr>f0519641-7f28-4dc2-a8b7-a2bd1afb1331</vt:lpwstr>
  </property>
  <property fmtid="{D5CDD505-2E9C-101B-9397-08002B2CF9AE}" pid="4" name="_dlc_DocIdUrl">
    <vt:lpwstr>http://www.aerocivil.gov.co/AAeronautica/Estadisticas/TAereo/EOperacionales/BolPubAnte/_layouts/DocIdRedir.aspx?ID=AEVVZYF6TF2M-634-606, AEVVZYF6TF2M-634-606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143.000000000000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2015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